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firstSheet="1" activeTab="1"/>
  </bookViews>
  <sheets>
    <sheet name="60-pros" sheetId="1" state="hidden" r:id="rId1"/>
    <sheet name="50%" sheetId="2" r:id="rId2"/>
  </sheets>
  <definedNames>
    <definedName name="_xlnm.Print_Area" localSheetId="0">'60-pros'!$A$1:$P$70</definedName>
  </definedNames>
  <calcPr fullCalcOnLoad="1"/>
</workbook>
</file>

<file path=xl/sharedStrings.xml><?xml version="1.0" encoding="utf-8"?>
<sst xmlns="http://schemas.openxmlformats.org/spreadsheetml/2006/main" count="197" uniqueCount="106">
  <si>
    <t>RUSKON KUNTA</t>
  </si>
  <si>
    <t>YKSITYISTIEN</t>
  </si>
  <si>
    <t>HYVÄKS. MENOT</t>
  </si>
  <si>
    <t xml:space="preserve">   YKSIKKÖTULOT</t>
  </si>
  <si>
    <t>KUNNAN</t>
  </si>
  <si>
    <t>TAL.ARV.</t>
  </si>
  <si>
    <t>PTK</t>
  </si>
  <si>
    <t>TIEKUNNAN NIMI</t>
  </si>
  <si>
    <t>pituus</t>
  </si>
  <si>
    <t>käyt-</t>
  </si>
  <si>
    <t>% me-</t>
  </si>
  <si>
    <t>AVUST.</t>
  </si>
  <si>
    <t>m</t>
  </si>
  <si>
    <t>täjiä</t>
  </si>
  <si>
    <t>€</t>
  </si>
  <si>
    <t>€ /km</t>
  </si>
  <si>
    <t>noista</t>
  </si>
  <si>
    <t>yhteensä</t>
  </si>
  <si>
    <t>YLÖSSUONTIE</t>
  </si>
  <si>
    <t>Maks.</t>
  </si>
  <si>
    <t>YLÖLINNANTIE</t>
  </si>
  <si>
    <t>KETOKUJANTIE</t>
  </si>
  <si>
    <t>HAANPELLONTIE</t>
  </si>
  <si>
    <t>SUOLAKANKAREENTIE</t>
  </si>
  <si>
    <t>HAAPAVUORENTIE</t>
  </si>
  <si>
    <t>HEMMOLANTIE</t>
  </si>
  <si>
    <t>JOENKÄYRÄNTIE</t>
  </si>
  <si>
    <t>JÄRVIJOENTIE</t>
  </si>
  <si>
    <t>KIERIKKALANTIE</t>
  </si>
  <si>
    <t>KOIVULANTIE</t>
  </si>
  <si>
    <t>KULANTIE</t>
  </si>
  <si>
    <t>NEONNIEMI-SILVOLA</t>
  </si>
  <si>
    <t>OSALANTIE</t>
  </si>
  <si>
    <t>RIITTIÖNTIE</t>
  </si>
  <si>
    <t>SEPPÄLÄNTIE</t>
  </si>
  <si>
    <t>SOISALONTIE</t>
  </si>
  <si>
    <t>TAMMISTONTIE</t>
  </si>
  <si>
    <t>TÖYKKÄLÄNTIE</t>
  </si>
  <si>
    <t>UUTELANTIE</t>
  </si>
  <si>
    <t>YLIPARIKANTIE</t>
  </si>
  <si>
    <t>ISOVUORENTIE</t>
  </si>
  <si>
    <t>JAOSVUORENTIE</t>
  </si>
  <si>
    <t>KIILINPELLONTIE</t>
  </si>
  <si>
    <t>KOLOLANTIE</t>
  </si>
  <si>
    <t>KULMALANTIE</t>
  </si>
  <si>
    <t>LÄHTEENMÄENTIE</t>
  </si>
  <si>
    <t>MARJASMÄENTIE</t>
  </si>
  <si>
    <t>MÄKIPÄÄNTIE</t>
  </si>
  <si>
    <t>NIEMENTIE</t>
  </si>
  <si>
    <t>NUMMISVUORENTIE</t>
  </si>
  <si>
    <t>OHJALUODONTIE</t>
  </si>
  <si>
    <t>PAAVAISTENTIE</t>
  </si>
  <si>
    <t>PALOVUORENTIE</t>
  </si>
  <si>
    <t>PIETARILANTIE</t>
  </si>
  <si>
    <t>PIKKU-LIUKOLANTIE</t>
  </si>
  <si>
    <t>RAUDUNTIE</t>
  </si>
  <si>
    <t>RAVASTENTIE</t>
  </si>
  <si>
    <t>SANTAMÄENTIE</t>
  </si>
  <si>
    <t>REHTSUONTIE</t>
  </si>
  <si>
    <t>SATTONTIE</t>
  </si>
  <si>
    <t>VEHMAANTIE</t>
  </si>
  <si>
    <t>VÄSTERKOSKENTIE</t>
  </si>
  <si>
    <t>HOSSISSUONTIE 33%</t>
  </si>
  <si>
    <t>WALININKUJA(HUJALA-MASKUNTIE)</t>
  </si>
  <si>
    <t>KIIMASSUONTIE 35%</t>
  </si>
  <si>
    <t>KAARLEJOENTIE 35%</t>
  </si>
  <si>
    <t>VÄLIMAANTIE 34 %</t>
  </si>
  <si>
    <t>VÄLLINTIE 17 %</t>
  </si>
  <si>
    <t>Tekniset palvelut</t>
  </si>
  <si>
    <t>MUUTOS</t>
  </si>
  <si>
    <t>%</t>
  </si>
  <si>
    <t>VÄHÄTALONTIE</t>
  </si>
  <si>
    <t>SUONKANNANTIE</t>
  </si>
  <si>
    <t>Menokohta= 4740-100-1000-6043-6999</t>
  </si>
  <si>
    <t>NUMMITIE</t>
  </si>
  <si>
    <t>Avustusprosentti 60 %</t>
  </si>
  <si>
    <t>ERHAKONTIE</t>
  </si>
  <si>
    <t>KAJAMONTIE 26,5%</t>
  </si>
  <si>
    <t>HYV.MENOT</t>
  </si>
  <si>
    <t>max</t>
  </si>
  <si>
    <t>2000 €/km</t>
  </si>
  <si>
    <t>Puomi/ei avustusta</t>
  </si>
  <si>
    <t>*Jos yksikkötulot &lt; 40 % hyväksyttävistä menoista avustusprosentti pienenee vastaavasti. Esim.Jos yksikkötulot 37% menoista: 60/40 *37=55,5.</t>
  </si>
  <si>
    <t>TIEAVUSTUS 2016 vuoden 2015 kunnossapitokustannuksiin</t>
  </si>
  <si>
    <t>2016=%</t>
  </si>
  <si>
    <t>2016=€</t>
  </si>
  <si>
    <t>2015-2016</t>
  </si>
  <si>
    <t>Ei yksikkötuloja</t>
  </si>
  <si>
    <t>Ei hae avustusta tänä vuonna</t>
  </si>
  <si>
    <t>PUUTTUU</t>
  </si>
  <si>
    <t>Saapunut myöhässä</t>
  </si>
  <si>
    <t>Liikennemerkki/ei av.</t>
  </si>
  <si>
    <r>
      <t>Saapunut myöhässä,</t>
    </r>
    <r>
      <rPr>
        <sz val="10"/>
        <rFont val="Arial"/>
        <family val="2"/>
      </rPr>
      <t xml:space="preserve"> ei yksikkötuloja</t>
    </r>
  </si>
  <si>
    <t>*Jos yksikkötulot &lt; 40 % hyväksyttävistä menoista avustusprosentti pienenee vastaavasti. Esim.Jos yksikkötulot 37% menoista: 50/40 *37=46,25.</t>
  </si>
  <si>
    <t>Avustusprosentti 50 %</t>
  </si>
  <si>
    <t>MAKS</t>
  </si>
  <si>
    <t>Menokohta= 4749-100-1000-6043-6999</t>
  </si>
  <si>
    <t>Tilintark.</t>
  </si>
  <si>
    <t>k</t>
  </si>
  <si>
    <t>TIEAVUSTUS 2023 vuoden 2022 kunnossapitokustannuksiin</t>
  </si>
  <si>
    <t>2023=%</t>
  </si>
  <si>
    <t>2023=€</t>
  </si>
  <si>
    <t>2022-2023</t>
  </si>
  <si>
    <t>KERVAN YKSITYISTIE</t>
  </si>
  <si>
    <t>Hyväksyttävät menot 2300 €/km</t>
  </si>
  <si>
    <t>2300 €/km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</si>
</sst>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#,##0\ [$€-1];[Red]\-#,##0\ [$€-1]"/>
    <numFmt numFmtId="176" formatCode="0.000"/>
    <numFmt numFmtId="177" formatCode="0.0000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2" tint="-0.4999699890613556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2" fontId="1" fillId="0" borderId="16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74" fontId="1" fillId="0" borderId="18" xfId="0" applyNumberFormat="1" applyFont="1" applyBorder="1" applyAlignment="1">
      <alignment horizontal="center"/>
    </xf>
    <xf numFmtId="175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" fontId="0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right"/>
    </xf>
    <xf numFmtId="1" fontId="0" fillId="0" borderId="21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174" fontId="1" fillId="0" borderId="23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5" fontId="1" fillId="0" borderId="1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indent="5"/>
    </xf>
    <xf numFmtId="0" fontId="7" fillId="0" borderId="0" xfId="0" applyFont="1" applyBorder="1" applyAlignment="1">
      <alignment horizontal="left" indent="5"/>
    </xf>
    <xf numFmtId="1" fontId="0" fillId="0" borderId="24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right"/>
    </xf>
    <xf numFmtId="2" fontId="0" fillId="0" borderId="24" xfId="0" applyNumberForma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2" fontId="0" fillId="0" borderId="22" xfId="0" applyNumberForma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12" borderId="19" xfId="0" applyFont="1" applyFill="1" applyBorder="1" applyAlignment="1">
      <alignment/>
    </xf>
    <xf numFmtId="0" fontId="0" fillId="12" borderId="19" xfId="0" applyFont="1" applyFill="1" applyBorder="1" applyAlignment="1">
      <alignment horizontal="center"/>
    </xf>
    <xf numFmtId="1" fontId="0" fillId="12" borderId="19" xfId="0" applyNumberFormat="1" applyFont="1" applyFill="1" applyBorder="1" applyAlignment="1">
      <alignment horizontal="right"/>
    </xf>
    <xf numFmtId="1" fontId="0" fillId="12" borderId="24" xfId="0" applyNumberFormat="1" applyFont="1" applyFill="1" applyBorder="1" applyAlignment="1">
      <alignment/>
    </xf>
    <xf numFmtId="1" fontId="0" fillId="12" borderId="25" xfId="0" applyNumberFormat="1" applyFont="1" applyFill="1" applyBorder="1" applyAlignment="1">
      <alignment/>
    </xf>
    <xf numFmtId="1" fontId="0" fillId="12" borderId="19" xfId="0" applyNumberFormat="1" applyFont="1" applyFill="1" applyBorder="1" applyAlignment="1">
      <alignment/>
    </xf>
    <xf numFmtId="174" fontId="0" fillId="12" borderId="24" xfId="0" applyNumberFormat="1" applyFont="1" applyFill="1" applyBorder="1" applyAlignment="1">
      <alignment/>
    </xf>
    <xf numFmtId="2" fontId="0" fillId="12" borderId="24" xfId="0" applyNumberFormat="1" applyFill="1" applyBorder="1" applyAlignment="1">
      <alignment/>
    </xf>
    <xf numFmtId="1" fontId="0" fillId="12" borderId="19" xfId="0" applyNumberFormat="1" applyFill="1" applyBorder="1" applyAlignment="1">
      <alignment/>
    </xf>
    <xf numFmtId="0" fontId="0" fillId="12" borderId="19" xfId="0" applyFill="1" applyBorder="1" applyAlignment="1">
      <alignment/>
    </xf>
    <xf numFmtId="1" fontId="0" fillId="12" borderId="0" xfId="0" applyNumberFormat="1" applyFill="1" applyAlignment="1">
      <alignment/>
    </xf>
    <xf numFmtId="0" fontId="0" fillId="12" borderId="0" xfId="0" applyFill="1" applyAlignment="1">
      <alignment/>
    </xf>
    <xf numFmtId="1" fontId="1" fillId="12" borderId="24" xfId="0" applyNumberFormat="1" applyFont="1" applyFill="1" applyBorder="1" applyAlignment="1">
      <alignment/>
    </xf>
    <xf numFmtId="0" fontId="4" fillId="12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Border="1" applyAlignment="1">
      <alignment/>
    </xf>
    <xf numFmtId="0" fontId="5" fillId="12" borderId="19" xfId="0" applyFont="1" applyFill="1" applyBorder="1" applyAlignment="1">
      <alignment/>
    </xf>
    <xf numFmtId="2" fontId="0" fillId="12" borderId="0" xfId="0" applyNumberFormat="1" applyFill="1" applyAlignment="1">
      <alignment/>
    </xf>
    <xf numFmtId="0" fontId="0" fillId="12" borderId="19" xfId="0" applyFont="1" applyFill="1" applyBorder="1" applyAlignment="1">
      <alignment/>
    </xf>
    <xf numFmtId="0" fontId="0" fillId="12" borderId="19" xfId="0" applyFont="1" applyFill="1" applyBorder="1" applyAlignment="1">
      <alignment horizontal="left"/>
    </xf>
    <xf numFmtId="0" fontId="0" fillId="12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1" fontId="0" fillId="12" borderId="24" xfId="0" applyNumberFormat="1" applyFont="1" applyFill="1" applyBorder="1" applyAlignment="1">
      <alignment horizontal="right"/>
    </xf>
    <xf numFmtId="1" fontId="0" fillId="12" borderId="24" xfId="0" applyNumberFormat="1" applyFill="1" applyBorder="1" applyAlignment="1">
      <alignment/>
    </xf>
    <xf numFmtId="0" fontId="0" fillId="12" borderId="24" xfId="0" applyFill="1" applyBorder="1" applyAlignment="1">
      <alignment/>
    </xf>
    <xf numFmtId="0" fontId="46" fillId="12" borderId="19" xfId="0" applyFont="1" applyFill="1" applyBorder="1" applyAlignment="1">
      <alignment/>
    </xf>
    <xf numFmtId="0" fontId="46" fillId="12" borderId="19" xfId="0" applyFont="1" applyFill="1" applyBorder="1" applyAlignment="1">
      <alignment horizontal="center"/>
    </xf>
    <xf numFmtId="1" fontId="46" fillId="12" borderId="19" xfId="0" applyNumberFormat="1" applyFont="1" applyFill="1" applyBorder="1" applyAlignment="1">
      <alignment horizontal="right"/>
    </xf>
    <xf numFmtId="1" fontId="46" fillId="12" borderId="24" xfId="0" applyNumberFormat="1" applyFont="1" applyFill="1" applyBorder="1" applyAlignment="1">
      <alignment/>
    </xf>
    <xf numFmtId="1" fontId="46" fillId="12" borderId="25" xfId="0" applyNumberFormat="1" applyFont="1" applyFill="1" applyBorder="1" applyAlignment="1">
      <alignment/>
    </xf>
    <xf numFmtId="1" fontId="46" fillId="12" borderId="19" xfId="0" applyNumberFormat="1" applyFont="1" applyFill="1" applyBorder="1" applyAlignment="1">
      <alignment/>
    </xf>
    <xf numFmtId="174" fontId="46" fillId="12" borderId="24" xfId="0" applyNumberFormat="1" applyFont="1" applyFill="1" applyBorder="1" applyAlignment="1">
      <alignment/>
    </xf>
    <xf numFmtId="2" fontId="46" fillId="12" borderId="24" xfId="0" applyNumberFormat="1" applyFont="1" applyFill="1" applyBorder="1" applyAlignment="1">
      <alignment/>
    </xf>
    <xf numFmtId="0" fontId="46" fillId="12" borderId="19" xfId="0" applyFont="1" applyFill="1" applyBorder="1" applyAlignment="1">
      <alignment/>
    </xf>
    <xf numFmtId="0" fontId="47" fillId="12" borderId="0" xfId="0" applyFont="1" applyFill="1" applyAlignment="1">
      <alignment/>
    </xf>
    <xf numFmtId="0" fontId="0" fillId="12" borderId="25" xfId="0" applyFont="1" applyFill="1" applyBorder="1" applyAlignment="1">
      <alignment/>
    </xf>
    <xf numFmtId="0" fontId="0" fillId="12" borderId="25" xfId="0" applyFont="1" applyFill="1" applyBorder="1" applyAlignment="1">
      <alignment horizontal="center"/>
    </xf>
    <xf numFmtId="1" fontId="0" fillId="12" borderId="25" xfId="0" applyNumberFormat="1" applyFont="1" applyFill="1" applyBorder="1" applyAlignment="1">
      <alignment horizontal="right"/>
    </xf>
    <xf numFmtId="174" fontId="0" fillId="12" borderId="25" xfId="0" applyNumberFormat="1" applyFont="1" applyFill="1" applyBorder="1" applyAlignment="1">
      <alignment/>
    </xf>
    <xf numFmtId="2" fontId="0" fillId="12" borderId="25" xfId="0" applyNumberFormat="1" applyFill="1" applyBorder="1" applyAlignment="1">
      <alignment/>
    </xf>
    <xf numFmtId="1" fontId="0" fillId="12" borderId="25" xfId="0" applyNumberFormat="1" applyFill="1" applyBorder="1" applyAlignment="1">
      <alignment/>
    </xf>
    <xf numFmtId="0" fontId="0" fillId="12" borderId="25" xfId="0" applyFill="1" applyBorder="1" applyAlignment="1">
      <alignment/>
    </xf>
    <xf numFmtId="174" fontId="0" fillId="12" borderId="19" xfId="0" applyNumberFormat="1" applyFill="1" applyBorder="1" applyAlignment="1">
      <alignment/>
    </xf>
    <xf numFmtId="0" fontId="0" fillId="12" borderId="19" xfId="0" applyFont="1" applyFill="1" applyBorder="1" applyAlignment="1">
      <alignment/>
    </xf>
    <xf numFmtId="0" fontId="0" fillId="12" borderId="26" xfId="0" applyFont="1" applyFill="1" applyBorder="1" applyAlignment="1">
      <alignment/>
    </xf>
    <xf numFmtId="0" fontId="0" fillId="12" borderId="26" xfId="0" applyFont="1" applyFill="1" applyBorder="1" applyAlignment="1">
      <alignment horizontal="center"/>
    </xf>
    <xf numFmtId="1" fontId="0" fillId="12" borderId="26" xfId="0" applyNumberFormat="1" applyFont="1" applyFill="1" applyBorder="1" applyAlignment="1">
      <alignment horizontal="right"/>
    </xf>
    <xf numFmtId="1" fontId="0" fillId="12" borderId="26" xfId="0" applyNumberFormat="1" applyFont="1" applyFill="1" applyBorder="1" applyAlignment="1">
      <alignment/>
    </xf>
    <xf numFmtId="2" fontId="0" fillId="12" borderId="26" xfId="0" applyNumberFormat="1" applyFill="1" applyBorder="1" applyAlignment="1">
      <alignment/>
    </xf>
    <xf numFmtId="0" fontId="0" fillId="12" borderId="26" xfId="0" applyFill="1" applyBorder="1" applyAlignment="1">
      <alignment/>
    </xf>
    <xf numFmtId="0" fontId="1" fillId="12" borderId="26" xfId="0" applyFont="1" applyFill="1" applyBorder="1" applyAlignment="1">
      <alignment/>
    </xf>
    <xf numFmtId="0" fontId="1" fillId="12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1" fontId="0" fillId="3" borderId="19" xfId="0" applyNumberFormat="1" applyFont="1" applyFill="1" applyBorder="1" applyAlignment="1">
      <alignment horizontal="right"/>
    </xf>
    <xf numFmtId="1" fontId="0" fillId="3" borderId="24" xfId="0" applyNumberFormat="1" applyFont="1" applyFill="1" applyBorder="1" applyAlignment="1">
      <alignment/>
    </xf>
    <xf numFmtId="1" fontId="0" fillId="3" borderId="25" xfId="0" applyNumberFormat="1" applyFont="1" applyFill="1" applyBorder="1" applyAlignment="1">
      <alignment/>
    </xf>
    <xf numFmtId="1" fontId="0" fillId="3" borderId="19" xfId="0" applyNumberFormat="1" applyFont="1" applyFill="1" applyBorder="1" applyAlignment="1">
      <alignment/>
    </xf>
    <xf numFmtId="174" fontId="0" fillId="3" borderId="24" xfId="0" applyNumberFormat="1" applyFont="1" applyFill="1" applyBorder="1" applyAlignment="1">
      <alignment/>
    </xf>
    <xf numFmtId="1" fontId="1" fillId="3" borderId="24" xfId="0" applyNumberFormat="1" applyFont="1" applyFill="1" applyBorder="1" applyAlignment="1">
      <alignment/>
    </xf>
    <xf numFmtId="2" fontId="0" fillId="3" borderId="24" xfId="0" applyNumberFormat="1" applyFill="1" applyBorder="1" applyAlignment="1">
      <alignment/>
    </xf>
    <xf numFmtId="1" fontId="0" fillId="3" borderId="19" xfId="0" applyNumberForma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48" fillId="3" borderId="19" xfId="0" applyFont="1" applyFill="1" applyBorder="1" applyAlignment="1">
      <alignment/>
    </xf>
    <xf numFmtId="0" fontId="0" fillId="3" borderId="19" xfId="0" applyFill="1" applyBorder="1" applyAlignment="1">
      <alignment/>
    </xf>
    <xf numFmtId="2" fontId="5" fillId="3" borderId="24" xfId="0" applyNumberFormat="1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4" xfId="0" applyFont="1" applyFill="1" applyBorder="1" applyAlignment="1">
      <alignment horizontal="center"/>
    </xf>
    <xf numFmtId="1" fontId="0" fillId="3" borderId="24" xfId="0" applyNumberFormat="1" applyFont="1" applyFill="1" applyBorder="1" applyAlignment="1">
      <alignment horizontal="right"/>
    </xf>
    <xf numFmtId="1" fontId="0" fillId="3" borderId="24" xfId="0" applyNumberFormat="1" applyFont="1" applyFill="1" applyBorder="1" applyAlignment="1">
      <alignment/>
    </xf>
    <xf numFmtId="0" fontId="0" fillId="3" borderId="24" xfId="0" applyFill="1" applyBorder="1" applyAlignment="1">
      <alignment/>
    </xf>
    <xf numFmtId="0" fontId="48" fillId="3" borderId="24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1" fontId="0" fillId="3" borderId="19" xfId="0" applyNumberFormat="1" applyFont="1" applyFill="1" applyBorder="1" applyAlignment="1">
      <alignment horizontal="right"/>
    </xf>
    <xf numFmtId="1" fontId="0" fillId="3" borderId="25" xfId="0" applyNumberFormat="1" applyFont="1" applyFill="1" applyBorder="1" applyAlignment="1">
      <alignment/>
    </xf>
    <xf numFmtId="1" fontId="0" fillId="3" borderId="19" xfId="0" applyNumberFormat="1" applyFont="1" applyFill="1" applyBorder="1" applyAlignment="1">
      <alignment/>
    </xf>
    <xf numFmtId="174" fontId="0" fillId="3" borderId="24" xfId="0" applyNumberFormat="1" applyFont="1" applyFill="1" applyBorder="1" applyAlignment="1">
      <alignment/>
    </xf>
    <xf numFmtId="2" fontId="0" fillId="3" borderId="24" xfId="0" applyNumberFormat="1" applyFont="1" applyFill="1" applyBorder="1" applyAlignment="1">
      <alignment/>
    </xf>
    <xf numFmtId="1" fontId="0" fillId="3" borderId="19" xfId="0" applyNumberFormat="1" applyFont="1" applyFill="1" applyBorder="1" applyAlignment="1">
      <alignment/>
    </xf>
    <xf numFmtId="1" fontId="48" fillId="3" borderId="19" xfId="0" applyNumberFormat="1" applyFont="1" applyFill="1" applyBorder="1" applyAlignment="1">
      <alignment/>
    </xf>
    <xf numFmtId="0" fontId="46" fillId="3" borderId="19" xfId="0" applyFont="1" applyFill="1" applyBorder="1" applyAlignment="1">
      <alignment/>
    </xf>
    <xf numFmtId="0" fontId="46" fillId="3" borderId="19" xfId="0" applyFont="1" applyFill="1" applyBorder="1" applyAlignment="1">
      <alignment horizontal="center"/>
    </xf>
    <xf numFmtId="1" fontId="46" fillId="3" borderId="19" xfId="0" applyNumberFormat="1" applyFont="1" applyFill="1" applyBorder="1" applyAlignment="1">
      <alignment horizontal="right"/>
    </xf>
    <xf numFmtId="1" fontId="46" fillId="3" borderId="25" xfId="0" applyNumberFormat="1" applyFont="1" applyFill="1" applyBorder="1" applyAlignment="1">
      <alignment/>
    </xf>
    <xf numFmtId="1" fontId="46" fillId="3" borderId="19" xfId="0" applyNumberFormat="1" applyFont="1" applyFill="1" applyBorder="1" applyAlignment="1">
      <alignment/>
    </xf>
    <xf numFmtId="2" fontId="46" fillId="3" borderId="24" xfId="0" applyNumberFormat="1" applyFont="1" applyFill="1" applyBorder="1" applyAlignment="1">
      <alignment/>
    </xf>
    <xf numFmtId="0" fontId="46" fillId="3" borderId="19" xfId="0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3" borderId="25" xfId="0" applyFont="1" applyFill="1" applyBorder="1" applyAlignment="1">
      <alignment horizontal="center"/>
    </xf>
    <xf numFmtId="1" fontId="0" fillId="3" borderId="25" xfId="0" applyNumberFormat="1" applyFont="1" applyFill="1" applyBorder="1" applyAlignment="1">
      <alignment horizontal="right"/>
    </xf>
    <xf numFmtId="2" fontId="0" fillId="3" borderId="25" xfId="0" applyNumberFormat="1" applyFill="1" applyBorder="1" applyAlignment="1">
      <alignment/>
    </xf>
    <xf numFmtId="0" fontId="0" fillId="3" borderId="25" xfId="0" applyFill="1" applyBorder="1" applyAlignment="1">
      <alignment/>
    </xf>
    <xf numFmtId="0" fontId="0" fillId="3" borderId="19" xfId="0" applyFont="1" applyFill="1" applyBorder="1" applyAlignment="1">
      <alignment horizontal="left"/>
    </xf>
    <xf numFmtId="0" fontId="0" fillId="3" borderId="26" xfId="0" applyFont="1" applyFill="1" applyBorder="1" applyAlignment="1">
      <alignment/>
    </xf>
    <xf numFmtId="0" fontId="0" fillId="3" borderId="26" xfId="0" applyFon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right"/>
    </xf>
    <xf numFmtId="1" fontId="0" fillId="3" borderId="26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6" xfId="0" applyFill="1" applyBorder="1" applyAlignment="1">
      <alignment/>
    </xf>
    <xf numFmtId="0" fontId="1" fillId="3" borderId="2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/>
    </xf>
    <xf numFmtId="1" fontId="0" fillId="33" borderId="24" xfId="0" applyNumberFormat="1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581025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590550</xdr:colOff>
      <xdr:row>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SheetLayoutView="100" zoomScalePageLayoutView="0" workbookViewId="0" topLeftCell="A25">
      <selection activeCell="S53" sqref="S53"/>
    </sheetView>
  </sheetViews>
  <sheetFormatPr defaultColWidth="9.140625" defaultRowHeight="12.75"/>
  <cols>
    <col min="1" max="1" width="28.57421875" style="0" customWidth="1"/>
    <col min="2" max="2" width="9.28125" style="0" bestFit="1" customWidth="1"/>
    <col min="3" max="3" width="7.140625" style="0" customWidth="1"/>
    <col min="4" max="5" width="9.28125" style="0" bestFit="1" customWidth="1"/>
    <col min="6" max="6" width="13.421875" style="0" customWidth="1"/>
    <col min="7" max="7" width="9.28125" style="0" bestFit="1" customWidth="1"/>
    <col min="8" max="8" width="10.421875" style="0" bestFit="1" customWidth="1"/>
    <col min="9" max="10" width="9.28125" style="0" bestFit="1" customWidth="1"/>
    <col min="11" max="11" width="9.57421875" style="31" bestFit="1" customWidth="1"/>
    <col min="12" max="12" width="9.57421875" style="31" customWidth="1"/>
    <col min="13" max="13" width="8.28125" style="0" customWidth="1"/>
    <col min="14" max="14" width="11.7109375" style="0" bestFit="1" customWidth="1"/>
    <col min="15" max="15" width="10.421875" style="0" customWidth="1"/>
    <col min="16" max="16" width="22.7109375" style="0" customWidth="1"/>
  </cols>
  <sheetData>
    <row r="1" spans="1:15" ht="18">
      <c r="A1" s="51" t="s">
        <v>0</v>
      </c>
      <c r="B1" s="1"/>
      <c r="C1" s="1"/>
      <c r="D1" s="2"/>
      <c r="E1" s="3"/>
      <c r="F1" s="3"/>
      <c r="G1" s="2"/>
      <c r="H1" s="2"/>
      <c r="I1" s="3"/>
      <c r="J1" s="4"/>
      <c r="K1" s="46"/>
      <c r="L1" s="46"/>
      <c r="M1" s="3"/>
      <c r="N1" s="5"/>
      <c r="O1" s="54" t="s">
        <v>75</v>
      </c>
    </row>
    <row r="2" spans="2:15" ht="14.25" customHeight="1">
      <c r="B2" s="1"/>
      <c r="C2" s="1"/>
      <c r="D2" s="2"/>
      <c r="E2" s="3"/>
      <c r="F2" s="3"/>
      <c r="G2" s="2"/>
      <c r="H2" s="2"/>
      <c r="I2" s="3"/>
      <c r="J2" s="4"/>
      <c r="K2" s="46"/>
      <c r="L2" s="46"/>
      <c r="M2" s="3"/>
      <c r="N2" s="5"/>
      <c r="O2" s="3"/>
    </row>
    <row r="3" spans="1:15" ht="12.75">
      <c r="A3" s="50" t="s">
        <v>68</v>
      </c>
      <c r="B3" s="1"/>
      <c r="C3" s="1"/>
      <c r="D3" s="2"/>
      <c r="E3" s="3"/>
      <c r="F3" s="3"/>
      <c r="G3" s="2"/>
      <c r="H3" s="2"/>
      <c r="I3" s="3"/>
      <c r="J3" s="4"/>
      <c r="K3" s="46"/>
      <c r="L3" s="46"/>
      <c r="M3" s="3"/>
      <c r="N3" s="5"/>
      <c r="O3" s="3"/>
    </row>
    <row r="4" spans="1:15" ht="20.25">
      <c r="A4" s="6"/>
      <c r="B4" s="7" t="s">
        <v>83</v>
      </c>
      <c r="C4" s="3"/>
      <c r="D4" s="8"/>
      <c r="E4" s="2"/>
      <c r="F4" s="2"/>
      <c r="G4" s="3"/>
      <c r="H4" s="4"/>
      <c r="I4" s="3"/>
      <c r="J4" s="9"/>
      <c r="O4" s="3"/>
    </row>
    <row r="5" spans="1:15" ht="12.75">
      <c r="A5" s="6"/>
      <c r="B5" s="1"/>
      <c r="C5" s="1"/>
      <c r="D5" s="2"/>
      <c r="E5" s="3"/>
      <c r="F5" s="3"/>
      <c r="G5" s="2"/>
      <c r="H5" s="2"/>
      <c r="I5" s="3"/>
      <c r="J5" s="4"/>
      <c r="K5" s="46"/>
      <c r="L5" s="46"/>
      <c r="M5" s="3"/>
      <c r="N5" s="5"/>
      <c r="O5" s="3"/>
    </row>
    <row r="6" spans="2:15" ht="12.75">
      <c r="B6" s="1"/>
      <c r="C6" s="1"/>
      <c r="D6" s="2"/>
      <c r="E6" s="3"/>
      <c r="F6" s="3"/>
      <c r="G6" s="2"/>
      <c r="H6" s="2"/>
      <c r="I6" s="3" t="s">
        <v>73</v>
      </c>
      <c r="J6" s="4"/>
      <c r="K6" s="46"/>
      <c r="L6" s="46"/>
      <c r="M6" s="3"/>
      <c r="N6" s="5"/>
      <c r="O6" s="3"/>
    </row>
    <row r="7" spans="1:15" ht="13.5" thickBot="1">
      <c r="A7" s="3"/>
      <c r="B7" s="1"/>
      <c r="C7" s="1"/>
      <c r="D7" s="2"/>
      <c r="E7" s="3"/>
      <c r="F7" s="3"/>
      <c r="G7" s="2"/>
      <c r="H7" s="2"/>
      <c r="I7" s="3"/>
      <c r="J7" s="4"/>
      <c r="K7" s="46"/>
      <c r="L7" s="46"/>
      <c r="M7" s="3"/>
      <c r="N7" s="3"/>
      <c r="O7" s="3"/>
    </row>
    <row r="8" spans="1:15" ht="13.5" thickBot="1">
      <c r="A8" s="10"/>
      <c r="B8" s="11" t="s">
        <v>1</v>
      </c>
      <c r="C8" s="12"/>
      <c r="D8" s="13" t="s">
        <v>2</v>
      </c>
      <c r="E8" s="14"/>
      <c r="F8" s="16" t="s">
        <v>78</v>
      </c>
      <c r="G8" s="15" t="s">
        <v>3</v>
      </c>
      <c r="H8" s="16"/>
      <c r="I8" s="17" t="s">
        <v>4</v>
      </c>
      <c r="J8" s="18" t="s">
        <v>4</v>
      </c>
      <c r="K8" s="47" t="s">
        <v>4</v>
      </c>
      <c r="L8" s="47" t="s">
        <v>69</v>
      </c>
      <c r="M8" s="17" t="s">
        <v>19</v>
      </c>
      <c r="N8" s="17" t="s">
        <v>5</v>
      </c>
      <c r="O8" s="17" t="s">
        <v>6</v>
      </c>
    </row>
    <row r="9" spans="1:15" ht="12.75">
      <c r="A9" s="19" t="s">
        <v>7</v>
      </c>
      <c r="B9" s="17" t="s">
        <v>8</v>
      </c>
      <c r="C9" s="17" t="s">
        <v>9</v>
      </c>
      <c r="D9" s="17">
        <v>2015</v>
      </c>
      <c r="E9" s="17">
        <v>2015</v>
      </c>
      <c r="F9" s="17" t="s">
        <v>79</v>
      </c>
      <c r="G9" s="17">
        <v>2015</v>
      </c>
      <c r="H9" s="17" t="s">
        <v>10</v>
      </c>
      <c r="I9" s="19" t="s">
        <v>11</v>
      </c>
      <c r="J9" s="20" t="s">
        <v>11</v>
      </c>
      <c r="K9" s="48" t="s">
        <v>11</v>
      </c>
      <c r="L9" s="48" t="s">
        <v>86</v>
      </c>
      <c r="M9" s="19"/>
      <c r="N9" s="19">
        <v>2016</v>
      </c>
      <c r="O9" s="19">
        <v>2016</v>
      </c>
    </row>
    <row r="10" spans="1:15" ht="13.5" thickBot="1">
      <c r="A10" s="21"/>
      <c r="B10" s="21" t="s">
        <v>12</v>
      </c>
      <c r="C10" s="21" t="s">
        <v>13</v>
      </c>
      <c r="D10" s="22" t="s">
        <v>14</v>
      </c>
      <c r="E10" s="21" t="s">
        <v>15</v>
      </c>
      <c r="F10" s="21" t="s">
        <v>80</v>
      </c>
      <c r="G10" s="22" t="s">
        <v>14</v>
      </c>
      <c r="H10" s="21" t="s">
        <v>16</v>
      </c>
      <c r="I10" s="21">
        <v>2015</v>
      </c>
      <c r="J10" s="23" t="s">
        <v>84</v>
      </c>
      <c r="K10" s="49" t="s">
        <v>85</v>
      </c>
      <c r="L10" s="49" t="s">
        <v>70</v>
      </c>
      <c r="M10" s="24"/>
      <c r="N10" s="21" t="s">
        <v>14</v>
      </c>
      <c r="O10" s="25"/>
    </row>
    <row r="11" spans="1:15" s="78" customFormat="1" ht="13.5" thickBot="1">
      <c r="A11" s="87" t="s">
        <v>76</v>
      </c>
      <c r="B11" s="88">
        <v>1000</v>
      </c>
      <c r="C11" s="88">
        <v>7</v>
      </c>
      <c r="D11" s="89">
        <v>1619.65</v>
      </c>
      <c r="E11" s="70">
        <f aca="true" t="shared" si="0" ref="E11:E41">(D11/B11)*1000</f>
        <v>1619.65</v>
      </c>
      <c r="F11" s="70">
        <v>1620</v>
      </c>
      <c r="G11" s="89">
        <v>1591.5</v>
      </c>
      <c r="H11" s="70">
        <f>G11/F11*100</f>
        <v>98.24074074074073</v>
      </c>
      <c r="I11" s="70">
        <v>0</v>
      </c>
      <c r="J11" s="73">
        <v>60</v>
      </c>
      <c r="K11" s="79">
        <f>J11*F11/100</f>
        <v>972</v>
      </c>
      <c r="L11" s="74"/>
      <c r="M11" s="90"/>
      <c r="N11" s="91">
        <v>820</v>
      </c>
      <c r="O11" s="91"/>
    </row>
    <row r="12" spans="1:15" s="78" customFormat="1" ht="13.5" thickBot="1">
      <c r="A12" s="102" t="s">
        <v>22</v>
      </c>
      <c r="B12" s="103">
        <v>1000</v>
      </c>
      <c r="C12" s="103">
        <v>3</v>
      </c>
      <c r="D12" s="104">
        <v>821</v>
      </c>
      <c r="E12" s="71">
        <f t="shared" si="0"/>
        <v>821</v>
      </c>
      <c r="F12" s="71">
        <v>821</v>
      </c>
      <c r="G12" s="104">
        <v>450</v>
      </c>
      <c r="H12" s="70">
        <f>G12/F12*100</f>
        <v>54.81120584652862</v>
      </c>
      <c r="I12" s="71">
        <v>551</v>
      </c>
      <c r="J12" s="105">
        <v>60</v>
      </c>
      <c r="K12" s="79">
        <f>J12*F12/100</f>
        <v>492.6</v>
      </c>
      <c r="L12" s="106"/>
      <c r="M12" s="107"/>
      <c r="N12" s="108">
        <v>860</v>
      </c>
      <c r="O12" s="108"/>
    </row>
    <row r="13" spans="1:15" s="78" customFormat="1" ht="13.5" thickBot="1">
      <c r="A13" s="67" t="s">
        <v>24</v>
      </c>
      <c r="B13" s="68">
        <v>3800</v>
      </c>
      <c r="C13" s="68">
        <v>60</v>
      </c>
      <c r="D13" s="69">
        <v>6264.97</v>
      </c>
      <c r="E13" s="70">
        <f t="shared" si="0"/>
        <v>1648.6763157894736</v>
      </c>
      <c r="F13" s="71">
        <v>6265</v>
      </c>
      <c r="G13" s="69">
        <v>6279.09</v>
      </c>
      <c r="H13" s="70">
        <f>G13/F13*100</f>
        <v>100.22490023942538</v>
      </c>
      <c r="I13" s="72">
        <v>3800</v>
      </c>
      <c r="J13" s="73">
        <v>60</v>
      </c>
      <c r="K13" s="79">
        <f aca="true" t="shared" si="1" ref="K13:K64">J13*F13/100</f>
        <v>3759</v>
      </c>
      <c r="L13" s="74"/>
      <c r="M13" s="75"/>
      <c r="N13" s="76">
        <v>10515</v>
      </c>
      <c r="O13" s="76"/>
    </row>
    <row r="14" spans="1:15" s="78" customFormat="1" ht="13.5" thickBot="1">
      <c r="A14" s="67" t="s">
        <v>25</v>
      </c>
      <c r="B14" s="68">
        <v>2760</v>
      </c>
      <c r="C14" s="68">
        <v>31</v>
      </c>
      <c r="D14" s="69">
        <v>4397.39</v>
      </c>
      <c r="E14" s="70">
        <f t="shared" si="0"/>
        <v>1593.2572463768117</v>
      </c>
      <c r="F14" s="71">
        <v>4397</v>
      </c>
      <c r="G14" s="69">
        <v>2882.8</v>
      </c>
      <c r="H14" s="70">
        <f>G14/F14*100</f>
        <v>65.56288378439847</v>
      </c>
      <c r="I14" s="72">
        <v>2028</v>
      </c>
      <c r="J14" s="73">
        <v>60</v>
      </c>
      <c r="K14" s="79">
        <f t="shared" si="1"/>
        <v>2638.2</v>
      </c>
      <c r="L14" s="74"/>
      <c r="M14" s="75"/>
      <c r="N14" s="76">
        <v>5000</v>
      </c>
      <c r="O14" s="76"/>
    </row>
    <row r="15" spans="1:16" s="78" customFormat="1" ht="13.5" thickBot="1">
      <c r="A15" s="67" t="s">
        <v>63</v>
      </c>
      <c r="B15" s="68">
        <v>350</v>
      </c>
      <c r="C15" s="68">
        <v>17</v>
      </c>
      <c r="D15" s="69"/>
      <c r="E15" s="70">
        <f t="shared" si="0"/>
        <v>0</v>
      </c>
      <c r="F15" s="71"/>
      <c r="G15" s="69"/>
      <c r="H15" s="70" t="e">
        <f aca="true" t="shared" si="2" ref="H15:H64">G15/F15*100</f>
        <v>#DIV/0!</v>
      </c>
      <c r="I15" s="72">
        <v>45</v>
      </c>
      <c r="J15" s="73">
        <v>60</v>
      </c>
      <c r="K15" s="79">
        <f t="shared" si="1"/>
        <v>0</v>
      </c>
      <c r="L15" s="74"/>
      <c r="M15" s="75"/>
      <c r="N15" s="75"/>
      <c r="O15" s="76"/>
      <c r="P15" s="78" t="s">
        <v>88</v>
      </c>
    </row>
    <row r="16" spans="1:15" s="78" customFormat="1" ht="13.5" thickBot="1">
      <c r="A16" s="67" t="s">
        <v>62</v>
      </c>
      <c r="B16" s="68">
        <v>700</v>
      </c>
      <c r="C16" s="68">
        <v>51</v>
      </c>
      <c r="D16" s="69">
        <v>3097.93</v>
      </c>
      <c r="E16" s="70">
        <f t="shared" si="0"/>
        <v>4425.614285714286</v>
      </c>
      <c r="F16" s="71">
        <v>1400</v>
      </c>
      <c r="G16" s="69">
        <v>1798.17</v>
      </c>
      <c r="H16" s="70">
        <f t="shared" si="2"/>
        <v>128.44071428571428</v>
      </c>
      <c r="I16" s="72">
        <v>700</v>
      </c>
      <c r="J16" s="73">
        <v>60</v>
      </c>
      <c r="K16" s="79">
        <f t="shared" si="1"/>
        <v>840</v>
      </c>
      <c r="L16" s="74"/>
      <c r="M16" s="75"/>
      <c r="N16" s="76">
        <v>2690</v>
      </c>
      <c r="O16" s="75"/>
    </row>
    <row r="17" spans="1:18" s="78" customFormat="1" ht="13.5" thickBot="1">
      <c r="A17" s="86" t="s">
        <v>40</v>
      </c>
      <c r="B17" s="68">
        <v>4150</v>
      </c>
      <c r="C17" s="68">
        <v>59</v>
      </c>
      <c r="D17" s="69">
        <v>8308.92</v>
      </c>
      <c r="E17" s="70">
        <f t="shared" si="0"/>
        <v>2002.1493975903613</v>
      </c>
      <c r="F17" s="71">
        <v>8300</v>
      </c>
      <c r="G17" s="69">
        <v>7442.91</v>
      </c>
      <c r="H17" s="70">
        <f t="shared" si="2"/>
        <v>89.67361445783132</v>
      </c>
      <c r="I17" s="72">
        <v>4150</v>
      </c>
      <c r="J17" s="73">
        <v>60</v>
      </c>
      <c r="K17" s="79">
        <f t="shared" si="1"/>
        <v>4980</v>
      </c>
      <c r="L17" s="74"/>
      <c r="M17" s="75"/>
      <c r="N17" s="75">
        <v>12416.1</v>
      </c>
      <c r="O17" s="76"/>
      <c r="P17" s="80"/>
      <c r="Q17" s="80"/>
      <c r="R17" s="80"/>
    </row>
    <row r="18" spans="1:15" s="78" customFormat="1" ht="13.5" thickBot="1">
      <c r="A18" s="67" t="s">
        <v>41</v>
      </c>
      <c r="B18" s="68">
        <v>2000</v>
      </c>
      <c r="C18" s="68">
        <v>16</v>
      </c>
      <c r="D18" s="69">
        <v>1234.29</v>
      </c>
      <c r="E18" s="70">
        <f t="shared" si="0"/>
        <v>617.145</v>
      </c>
      <c r="F18" s="71">
        <v>1234</v>
      </c>
      <c r="G18" s="69">
        <v>860</v>
      </c>
      <c r="H18" s="70">
        <f t="shared" si="2"/>
        <v>69.69205834683954</v>
      </c>
      <c r="I18" s="72">
        <v>945</v>
      </c>
      <c r="J18" s="73">
        <v>60</v>
      </c>
      <c r="K18" s="79">
        <f t="shared" si="1"/>
        <v>740.4</v>
      </c>
      <c r="L18" s="74"/>
      <c r="M18" s="75"/>
      <c r="N18" s="75">
        <v>1570</v>
      </c>
      <c r="O18" s="76"/>
    </row>
    <row r="19" spans="1:16" s="101" customFormat="1" ht="13.5" thickBot="1">
      <c r="A19" s="92" t="s">
        <v>26</v>
      </c>
      <c r="B19" s="93">
        <v>5200</v>
      </c>
      <c r="C19" s="93">
        <v>41</v>
      </c>
      <c r="D19" s="94"/>
      <c r="E19" s="95">
        <f t="shared" si="0"/>
        <v>0</v>
      </c>
      <c r="F19" s="96"/>
      <c r="G19" s="94"/>
      <c r="H19" s="95" t="e">
        <f t="shared" si="2"/>
        <v>#DIV/0!</v>
      </c>
      <c r="I19" s="97">
        <v>0</v>
      </c>
      <c r="J19" s="98">
        <v>60</v>
      </c>
      <c r="K19" s="79">
        <f t="shared" si="1"/>
        <v>0</v>
      </c>
      <c r="L19" s="99"/>
      <c r="M19" s="97"/>
      <c r="N19" s="100"/>
      <c r="O19" s="100"/>
      <c r="P19" s="81" t="s">
        <v>81</v>
      </c>
    </row>
    <row r="20" spans="1:16" s="31" customFormat="1" ht="13.5" thickBot="1">
      <c r="A20" s="41" t="s">
        <v>27</v>
      </c>
      <c r="B20" s="34">
        <v>1000</v>
      </c>
      <c r="C20" s="34"/>
      <c r="D20" s="35"/>
      <c r="E20" s="52">
        <f t="shared" si="0"/>
        <v>0</v>
      </c>
      <c r="F20" s="60"/>
      <c r="G20" s="35"/>
      <c r="H20" s="52" t="e">
        <f t="shared" si="2"/>
        <v>#DIV/0!</v>
      </c>
      <c r="I20" s="32">
        <v>0</v>
      </c>
      <c r="J20" s="56">
        <v>60</v>
      </c>
      <c r="K20" s="63">
        <f t="shared" si="1"/>
        <v>0</v>
      </c>
      <c r="L20" s="55"/>
      <c r="M20" s="37"/>
      <c r="N20" s="36"/>
      <c r="O20" s="36"/>
      <c r="P20" s="31" t="s">
        <v>89</v>
      </c>
    </row>
    <row r="21" spans="1:15" s="78" customFormat="1" ht="13.5" thickBot="1">
      <c r="A21" s="67" t="s">
        <v>65</v>
      </c>
      <c r="B21" s="68">
        <v>1000</v>
      </c>
      <c r="C21" s="68">
        <v>93</v>
      </c>
      <c r="D21" s="69">
        <v>5622.85</v>
      </c>
      <c r="E21" s="70">
        <f t="shared" si="0"/>
        <v>5622.85</v>
      </c>
      <c r="F21" s="71">
        <v>2000</v>
      </c>
      <c r="G21" s="69">
        <v>2922.81</v>
      </c>
      <c r="H21" s="70">
        <f t="shared" si="2"/>
        <v>146.1405</v>
      </c>
      <c r="I21" s="72">
        <v>1000</v>
      </c>
      <c r="J21" s="73">
        <v>60</v>
      </c>
      <c r="K21" s="79">
        <f t="shared" si="1"/>
        <v>1200</v>
      </c>
      <c r="L21" s="74"/>
      <c r="M21" s="75"/>
      <c r="N21" s="75">
        <v>3614.88</v>
      </c>
      <c r="O21" s="76"/>
    </row>
    <row r="22" spans="1:15" s="78" customFormat="1" ht="13.5" thickBot="1">
      <c r="A22" s="110" t="s">
        <v>77</v>
      </c>
      <c r="B22" s="68">
        <v>1537</v>
      </c>
      <c r="C22" s="68">
        <v>17</v>
      </c>
      <c r="D22" s="69">
        <v>304.06</v>
      </c>
      <c r="E22" s="70">
        <f t="shared" si="0"/>
        <v>197.82693558880936</v>
      </c>
      <c r="F22" s="71">
        <v>304</v>
      </c>
      <c r="G22" s="69">
        <v>24.49</v>
      </c>
      <c r="H22" s="70">
        <f t="shared" si="2"/>
        <v>8.055921052631579</v>
      </c>
      <c r="I22" s="72">
        <v>357</v>
      </c>
      <c r="J22" s="73">
        <v>12</v>
      </c>
      <c r="K22" s="79">
        <f t="shared" si="1"/>
        <v>36.48</v>
      </c>
      <c r="L22" s="74"/>
      <c r="M22" s="75"/>
      <c r="N22" s="72">
        <v>927.5</v>
      </c>
      <c r="O22" s="72"/>
    </row>
    <row r="23" spans="1:16" s="78" customFormat="1" ht="13.5" thickBot="1">
      <c r="A23" s="67" t="s">
        <v>21</v>
      </c>
      <c r="B23" s="68">
        <v>200</v>
      </c>
      <c r="C23" s="68">
        <v>18</v>
      </c>
      <c r="D23" s="69">
        <v>43.36</v>
      </c>
      <c r="E23" s="70">
        <f t="shared" si="0"/>
        <v>216.79999999999998</v>
      </c>
      <c r="F23" s="71">
        <v>43</v>
      </c>
      <c r="G23" s="69">
        <v>0</v>
      </c>
      <c r="H23" s="70">
        <f t="shared" si="2"/>
        <v>0</v>
      </c>
      <c r="I23" s="72">
        <v>140</v>
      </c>
      <c r="J23" s="73">
        <v>0</v>
      </c>
      <c r="K23" s="79">
        <f t="shared" si="1"/>
        <v>0</v>
      </c>
      <c r="L23" s="74"/>
      <c r="M23" s="75"/>
      <c r="N23" s="72"/>
      <c r="O23" s="72"/>
      <c r="P23" s="78" t="s">
        <v>87</v>
      </c>
    </row>
    <row r="24" spans="1:16" s="78" customFormat="1" ht="13.5" thickBot="1">
      <c r="A24" s="67" t="s">
        <v>28</v>
      </c>
      <c r="B24" s="68">
        <v>4800</v>
      </c>
      <c r="C24" s="68">
        <v>41</v>
      </c>
      <c r="D24" s="69">
        <v>10570.69</v>
      </c>
      <c r="E24" s="70">
        <f t="shared" si="0"/>
        <v>2202.227083333333</v>
      </c>
      <c r="F24" s="71">
        <v>9600</v>
      </c>
      <c r="G24" s="69">
        <v>6721.4</v>
      </c>
      <c r="H24" s="70">
        <f t="shared" si="2"/>
        <v>70.01458333333332</v>
      </c>
      <c r="I24" s="72">
        <v>3990</v>
      </c>
      <c r="J24" s="73">
        <v>60</v>
      </c>
      <c r="K24" s="79">
        <f t="shared" si="1"/>
        <v>5760</v>
      </c>
      <c r="L24" s="74"/>
      <c r="M24" s="75"/>
      <c r="N24" s="72">
        <v>12180</v>
      </c>
      <c r="O24" s="72"/>
      <c r="P24" s="81"/>
    </row>
    <row r="25" spans="1:15" s="78" customFormat="1" ht="13.5" thickBot="1">
      <c r="A25" s="67" t="s">
        <v>42</v>
      </c>
      <c r="B25" s="68">
        <v>1250</v>
      </c>
      <c r="C25" s="68">
        <v>21</v>
      </c>
      <c r="D25" s="69">
        <v>771.9</v>
      </c>
      <c r="E25" s="70">
        <f t="shared" si="0"/>
        <v>617.52</v>
      </c>
      <c r="F25" s="71">
        <v>772</v>
      </c>
      <c r="G25" s="69">
        <v>3375</v>
      </c>
      <c r="H25" s="70">
        <f t="shared" si="2"/>
        <v>437.17616580310886</v>
      </c>
      <c r="I25" s="72">
        <v>223</v>
      </c>
      <c r="J25" s="73">
        <v>60</v>
      </c>
      <c r="K25" s="79">
        <f t="shared" si="1"/>
        <v>463.2</v>
      </c>
      <c r="L25" s="74"/>
      <c r="M25" s="75"/>
      <c r="N25" s="76">
        <v>1200</v>
      </c>
      <c r="O25" s="76"/>
    </row>
    <row r="26" spans="1:15" s="78" customFormat="1" ht="13.5" thickBot="1">
      <c r="A26" s="67" t="s">
        <v>64</v>
      </c>
      <c r="B26" s="68">
        <v>1800</v>
      </c>
      <c r="C26" s="68">
        <v>40</v>
      </c>
      <c r="D26" s="69">
        <v>5156.03</v>
      </c>
      <c r="E26" s="70">
        <f t="shared" si="0"/>
        <v>2864.4611111111108</v>
      </c>
      <c r="F26" s="71">
        <v>3600</v>
      </c>
      <c r="G26" s="69">
        <v>1897.49</v>
      </c>
      <c r="H26" s="70">
        <f t="shared" si="2"/>
        <v>52.70805555555555</v>
      </c>
      <c r="I26" s="72">
        <v>1771</v>
      </c>
      <c r="J26" s="73">
        <v>60</v>
      </c>
      <c r="K26" s="79">
        <f t="shared" si="1"/>
        <v>2160</v>
      </c>
      <c r="L26" s="74"/>
      <c r="M26" s="75"/>
      <c r="N26" s="75">
        <v>5257</v>
      </c>
      <c r="O26" s="76"/>
    </row>
    <row r="27" spans="1:15" s="78" customFormat="1" ht="13.5" thickBot="1">
      <c r="A27" s="67" t="s">
        <v>29</v>
      </c>
      <c r="B27" s="68">
        <v>1230</v>
      </c>
      <c r="C27" s="68">
        <v>7</v>
      </c>
      <c r="D27" s="69">
        <v>2302.8</v>
      </c>
      <c r="E27" s="70">
        <f t="shared" si="0"/>
        <v>1872.1951219512196</v>
      </c>
      <c r="F27" s="71">
        <v>2303</v>
      </c>
      <c r="G27" s="69">
        <v>968</v>
      </c>
      <c r="H27" s="70">
        <f t="shared" si="2"/>
        <v>42.03213200173687</v>
      </c>
      <c r="I27" s="72">
        <v>471</v>
      </c>
      <c r="J27" s="73">
        <v>60</v>
      </c>
      <c r="K27" s="79">
        <f t="shared" si="1"/>
        <v>1381.8</v>
      </c>
      <c r="L27" s="74"/>
      <c r="M27" s="75"/>
      <c r="N27" s="76">
        <v>1470</v>
      </c>
      <c r="O27" s="76"/>
    </row>
    <row r="28" spans="1:16" s="31" customFormat="1" ht="13.5" thickBot="1">
      <c r="A28" s="41" t="s">
        <v>43</v>
      </c>
      <c r="B28" s="34">
        <v>640</v>
      </c>
      <c r="C28" s="34">
        <v>8</v>
      </c>
      <c r="D28" s="35"/>
      <c r="E28" s="52">
        <f t="shared" si="0"/>
        <v>0</v>
      </c>
      <c r="F28" s="60"/>
      <c r="G28" s="35"/>
      <c r="H28" s="52" t="e">
        <f t="shared" si="2"/>
        <v>#DIV/0!</v>
      </c>
      <c r="I28" s="32">
        <v>0</v>
      </c>
      <c r="J28" s="56">
        <v>0</v>
      </c>
      <c r="K28" s="63">
        <f t="shared" si="1"/>
        <v>0</v>
      </c>
      <c r="L28" s="55"/>
      <c r="M28" s="37"/>
      <c r="N28" s="37"/>
      <c r="O28" s="36"/>
      <c r="P28" s="31" t="s">
        <v>89</v>
      </c>
    </row>
    <row r="29" spans="1:16" s="31" customFormat="1" ht="13.5" thickBot="1">
      <c r="A29" s="41" t="s">
        <v>30</v>
      </c>
      <c r="B29" s="34">
        <v>1300</v>
      </c>
      <c r="C29" s="34">
        <v>9</v>
      </c>
      <c r="D29" s="35"/>
      <c r="E29" s="52">
        <f t="shared" si="0"/>
        <v>0</v>
      </c>
      <c r="F29" s="60"/>
      <c r="G29" s="35"/>
      <c r="H29" s="52" t="e">
        <f t="shared" si="2"/>
        <v>#DIV/0!</v>
      </c>
      <c r="I29" s="32">
        <v>0</v>
      </c>
      <c r="J29" s="56">
        <v>60</v>
      </c>
      <c r="K29" s="63">
        <f t="shared" si="1"/>
        <v>0</v>
      </c>
      <c r="L29" s="55"/>
      <c r="M29" s="37"/>
      <c r="N29" s="36"/>
      <c r="O29" s="36"/>
      <c r="P29" s="31" t="s">
        <v>89</v>
      </c>
    </row>
    <row r="30" spans="1:15" s="78" customFormat="1" ht="13.5" thickBot="1">
      <c r="A30" s="67" t="s">
        <v>44</v>
      </c>
      <c r="B30" s="68">
        <v>700</v>
      </c>
      <c r="C30" s="68">
        <v>13</v>
      </c>
      <c r="D30" s="69">
        <v>573.13</v>
      </c>
      <c r="E30" s="70">
        <f t="shared" si="0"/>
        <v>818.7571428571429</v>
      </c>
      <c r="F30" s="71">
        <v>573</v>
      </c>
      <c r="G30" s="69">
        <v>1500</v>
      </c>
      <c r="H30" s="70">
        <f t="shared" si="2"/>
        <v>261.78010471204186</v>
      </c>
      <c r="I30" s="72">
        <v>433</v>
      </c>
      <c r="J30" s="73">
        <v>60</v>
      </c>
      <c r="K30" s="79">
        <f t="shared" si="1"/>
        <v>343.8</v>
      </c>
      <c r="L30" s="74"/>
      <c r="M30" s="75"/>
      <c r="N30" s="76">
        <v>3450</v>
      </c>
      <c r="O30" s="76"/>
    </row>
    <row r="31" spans="1:16" s="78" customFormat="1" ht="13.5" thickBot="1">
      <c r="A31" s="67" t="s">
        <v>45</v>
      </c>
      <c r="B31" s="68">
        <v>2211</v>
      </c>
      <c r="C31" s="68">
        <v>35</v>
      </c>
      <c r="D31" s="69">
        <v>4254</v>
      </c>
      <c r="E31" s="70">
        <f t="shared" si="0"/>
        <v>1924.0162822252373</v>
      </c>
      <c r="F31" s="71">
        <v>4254</v>
      </c>
      <c r="G31" s="69">
        <v>3444</v>
      </c>
      <c r="H31" s="70">
        <f t="shared" si="2"/>
        <v>80.95909732016925</v>
      </c>
      <c r="I31" s="72">
        <v>2211</v>
      </c>
      <c r="J31" s="73">
        <v>60</v>
      </c>
      <c r="K31" s="79">
        <f t="shared" si="1"/>
        <v>2552.4</v>
      </c>
      <c r="L31" s="74"/>
      <c r="M31" s="75"/>
      <c r="N31" s="76">
        <v>6666</v>
      </c>
      <c r="O31" s="76"/>
      <c r="P31" s="77"/>
    </row>
    <row r="32" spans="1:16" s="78" customFormat="1" ht="13.5" thickBot="1">
      <c r="A32" s="67" t="s">
        <v>46</v>
      </c>
      <c r="B32" s="68">
        <v>670</v>
      </c>
      <c r="C32" s="68">
        <v>8</v>
      </c>
      <c r="D32" s="69"/>
      <c r="E32" s="70">
        <f t="shared" si="0"/>
        <v>0</v>
      </c>
      <c r="F32" s="71"/>
      <c r="G32" s="69"/>
      <c r="H32" s="70" t="e">
        <f t="shared" si="2"/>
        <v>#DIV/0!</v>
      </c>
      <c r="I32" s="72">
        <v>0</v>
      </c>
      <c r="J32" s="73">
        <v>60</v>
      </c>
      <c r="K32" s="79">
        <f t="shared" si="1"/>
        <v>0</v>
      </c>
      <c r="L32" s="74"/>
      <c r="M32" s="75"/>
      <c r="N32" s="75"/>
      <c r="O32" s="76"/>
      <c r="P32" s="81" t="s">
        <v>91</v>
      </c>
    </row>
    <row r="33" spans="1:16" s="78" customFormat="1" ht="13.5" thickBot="1">
      <c r="A33" s="67" t="s">
        <v>47</v>
      </c>
      <c r="B33" s="68">
        <v>450</v>
      </c>
      <c r="C33" s="68">
        <v>16</v>
      </c>
      <c r="D33" s="69">
        <v>270.82</v>
      </c>
      <c r="E33" s="70">
        <f t="shared" si="0"/>
        <v>601.8222222222223</v>
      </c>
      <c r="F33" s="71">
        <v>271</v>
      </c>
      <c r="G33" s="69">
        <v>340</v>
      </c>
      <c r="H33" s="70">
        <f t="shared" si="2"/>
        <v>125.46125461254614</v>
      </c>
      <c r="I33" s="72">
        <v>0</v>
      </c>
      <c r="J33" s="73">
        <v>60</v>
      </c>
      <c r="K33" s="79">
        <f t="shared" si="1"/>
        <v>162.6</v>
      </c>
      <c r="L33" s="74"/>
      <c r="M33" s="75"/>
      <c r="N33" s="76">
        <v>300</v>
      </c>
      <c r="O33" s="76"/>
      <c r="P33" s="82"/>
    </row>
    <row r="34" spans="1:16" s="78" customFormat="1" ht="13.5" thickBot="1">
      <c r="A34" s="67" t="s">
        <v>31</v>
      </c>
      <c r="B34" s="68">
        <v>5260</v>
      </c>
      <c r="C34" s="68">
        <v>42</v>
      </c>
      <c r="D34" s="69">
        <v>11325.04</v>
      </c>
      <c r="E34" s="70">
        <f t="shared" si="0"/>
        <v>2153.049429657795</v>
      </c>
      <c r="F34" s="71">
        <v>10520</v>
      </c>
      <c r="G34" s="69">
        <v>5277.42</v>
      </c>
      <c r="H34" s="70">
        <f t="shared" si="2"/>
        <v>50.16558935361217</v>
      </c>
      <c r="I34" s="72">
        <v>3576</v>
      </c>
      <c r="J34" s="73">
        <v>60</v>
      </c>
      <c r="K34" s="79">
        <f t="shared" si="1"/>
        <v>6312</v>
      </c>
      <c r="L34" s="74"/>
      <c r="M34" s="75"/>
      <c r="N34" s="75">
        <v>7655.42</v>
      </c>
      <c r="O34" s="83"/>
      <c r="P34" s="84"/>
    </row>
    <row r="35" spans="1:15" s="78" customFormat="1" ht="13.5" thickBot="1">
      <c r="A35" s="67" t="s">
        <v>48</v>
      </c>
      <c r="B35" s="68">
        <v>480</v>
      </c>
      <c r="C35" s="68">
        <v>5</v>
      </c>
      <c r="D35" s="69">
        <v>1127.8</v>
      </c>
      <c r="E35" s="70">
        <f t="shared" si="0"/>
        <v>2349.5833333333335</v>
      </c>
      <c r="F35" s="71">
        <v>960</v>
      </c>
      <c r="G35" s="69">
        <v>722.5</v>
      </c>
      <c r="H35" s="70">
        <f t="shared" si="2"/>
        <v>75.26041666666666</v>
      </c>
      <c r="I35" s="72">
        <v>480</v>
      </c>
      <c r="J35" s="73">
        <v>60</v>
      </c>
      <c r="K35" s="79">
        <f t="shared" si="1"/>
        <v>576</v>
      </c>
      <c r="L35" s="74"/>
      <c r="M35" s="75"/>
      <c r="N35" s="75">
        <v>1270</v>
      </c>
      <c r="O35" s="76"/>
    </row>
    <row r="36" spans="1:15" s="78" customFormat="1" ht="13.5" thickBot="1">
      <c r="A36" s="85" t="s">
        <v>74</v>
      </c>
      <c r="B36" s="68">
        <v>20000</v>
      </c>
      <c r="C36" s="68">
        <v>159</v>
      </c>
      <c r="D36" s="69">
        <v>30579.94</v>
      </c>
      <c r="E36" s="70">
        <f t="shared" si="0"/>
        <v>1528.9969999999998</v>
      </c>
      <c r="F36" s="71">
        <v>30580</v>
      </c>
      <c r="G36" s="69">
        <v>13851.56</v>
      </c>
      <c r="H36" s="70">
        <f t="shared" si="2"/>
        <v>45.29614126880313</v>
      </c>
      <c r="I36" s="72">
        <v>11160</v>
      </c>
      <c r="J36" s="73">
        <v>60</v>
      </c>
      <c r="K36" s="79">
        <f t="shared" si="1"/>
        <v>18348</v>
      </c>
      <c r="L36" s="74"/>
      <c r="M36" s="75"/>
      <c r="N36" s="75">
        <v>23813.44</v>
      </c>
      <c r="O36" s="76"/>
    </row>
    <row r="37" spans="1:15" s="78" customFormat="1" ht="13.5" thickBot="1">
      <c r="A37" s="67" t="s">
        <v>49</v>
      </c>
      <c r="B37" s="68">
        <v>1830</v>
      </c>
      <c r="C37" s="68">
        <v>13</v>
      </c>
      <c r="D37" s="69">
        <v>3084.51</v>
      </c>
      <c r="E37" s="70">
        <f t="shared" si="0"/>
        <v>1685.5245901639346</v>
      </c>
      <c r="F37" s="71">
        <v>3085</v>
      </c>
      <c r="G37" s="69">
        <v>1599.4</v>
      </c>
      <c r="H37" s="70">
        <f t="shared" si="2"/>
        <v>51.84440842787683</v>
      </c>
      <c r="I37" s="72">
        <v>1110</v>
      </c>
      <c r="J37" s="73">
        <v>60</v>
      </c>
      <c r="K37" s="79">
        <f t="shared" si="1"/>
        <v>1851</v>
      </c>
      <c r="L37" s="74"/>
      <c r="M37" s="75"/>
      <c r="N37" s="76">
        <v>3515</v>
      </c>
      <c r="O37" s="76"/>
    </row>
    <row r="38" spans="1:15" s="78" customFormat="1" ht="13.5" thickBot="1">
      <c r="A38" s="67" t="s">
        <v>50</v>
      </c>
      <c r="B38" s="68">
        <v>2200</v>
      </c>
      <c r="C38" s="68">
        <v>130</v>
      </c>
      <c r="D38" s="69">
        <v>4298.23</v>
      </c>
      <c r="E38" s="70">
        <f t="shared" si="0"/>
        <v>1953.7409090909089</v>
      </c>
      <c r="F38" s="71">
        <v>4298</v>
      </c>
      <c r="G38" s="69">
        <v>3626.6</v>
      </c>
      <c r="H38" s="70">
        <f t="shared" si="2"/>
        <v>84.37878082829222</v>
      </c>
      <c r="I38" s="72">
        <v>1079</v>
      </c>
      <c r="J38" s="73">
        <v>60</v>
      </c>
      <c r="K38" s="79">
        <f t="shared" si="1"/>
        <v>2578.8</v>
      </c>
      <c r="L38" s="74"/>
      <c r="M38" s="75"/>
      <c r="N38" s="76">
        <v>5900</v>
      </c>
      <c r="O38" s="76"/>
    </row>
    <row r="39" spans="1:15" s="78" customFormat="1" ht="13.5" thickBot="1">
      <c r="A39" s="67" t="s">
        <v>32</v>
      </c>
      <c r="B39" s="68">
        <v>1000</v>
      </c>
      <c r="C39" s="68">
        <v>8</v>
      </c>
      <c r="D39" s="69">
        <v>692.33</v>
      </c>
      <c r="E39" s="70">
        <f t="shared" si="0"/>
        <v>692.33</v>
      </c>
      <c r="F39" s="71">
        <v>692</v>
      </c>
      <c r="G39" s="69">
        <v>817.64</v>
      </c>
      <c r="H39" s="70">
        <f t="shared" si="2"/>
        <v>118.15606936416185</v>
      </c>
      <c r="I39" s="72">
        <v>429</v>
      </c>
      <c r="J39" s="73">
        <v>60</v>
      </c>
      <c r="K39" s="79">
        <f t="shared" si="1"/>
        <v>415.2</v>
      </c>
      <c r="L39" s="74"/>
      <c r="M39" s="75"/>
      <c r="N39" s="76">
        <v>1400</v>
      </c>
      <c r="O39" s="76"/>
    </row>
    <row r="40" spans="1:16" s="78" customFormat="1" ht="13.5" thickBot="1">
      <c r="A40" s="67" t="s">
        <v>51</v>
      </c>
      <c r="B40" s="68">
        <v>442</v>
      </c>
      <c r="C40" s="68">
        <v>6</v>
      </c>
      <c r="D40" s="69">
        <v>336.54</v>
      </c>
      <c r="E40" s="70">
        <f t="shared" si="0"/>
        <v>761.4027149321267</v>
      </c>
      <c r="F40" s="71">
        <v>337</v>
      </c>
      <c r="G40" s="69">
        <v>470</v>
      </c>
      <c r="H40" s="70">
        <f t="shared" si="2"/>
        <v>139.4658753709199</v>
      </c>
      <c r="I40" s="72">
        <v>52</v>
      </c>
      <c r="J40" s="73">
        <v>60</v>
      </c>
      <c r="K40" s="79">
        <f t="shared" si="1"/>
        <v>202.2</v>
      </c>
      <c r="L40" s="74"/>
      <c r="M40" s="75"/>
      <c r="N40" s="76">
        <v>701</v>
      </c>
      <c r="O40" s="76"/>
      <c r="P40" s="80"/>
    </row>
    <row r="41" spans="1:15" s="78" customFormat="1" ht="13.5" thickBot="1">
      <c r="A41" s="67" t="s">
        <v>52</v>
      </c>
      <c r="B41" s="68">
        <v>410</v>
      </c>
      <c r="C41" s="68">
        <v>10</v>
      </c>
      <c r="D41" s="69">
        <v>482.61</v>
      </c>
      <c r="E41" s="70">
        <f t="shared" si="0"/>
        <v>1177.09756097561</v>
      </c>
      <c r="F41" s="71">
        <v>483</v>
      </c>
      <c r="G41" s="69">
        <v>402</v>
      </c>
      <c r="H41" s="70">
        <f t="shared" si="2"/>
        <v>83.22981366459628</v>
      </c>
      <c r="I41" s="72">
        <v>0</v>
      </c>
      <c r="J41" s="73">
        <v>60</v>
      </c>
      <c r="K41" s="79">
        <f t="shared" si="1"/>
        <v>289.8</v>
      </c>
      <c r="L41" s="74"/>
      <c r="M41" s="75"/>
      <c r="N41" s="76">
        <v>700</v>
      </c>
      <c r="O41" s="76"/>
    </row>
    <row r="42" spans="1:16" s="78" customFormat="1" ht="13.5" thickBot="1">
      <c r="A42" s="67" t="s">
        <v>53</v>
      </c>
      <c r="B42" s="68">
        <v>210</v>
      </c>
      <c r="C42" s="68">
        <v>6</v>
      </c>
      <c r="D42" s="69">
        <v>365.7</v>
      </c>
      <c r="E42" s="70">
        <f aca="true" t="shared" si="3" ref="E42:E64">(D42/B42)*1000</f>
        <v>1741.4285714285713</v>
      </c>
      <c r="F42" s="71">
        <f>D42</f>
        <v>365.7</v>
      </c>
      <c r="G42" s="69">
        <v>401.6</v>
      </c>
      <c r="H42" s="70">
        <f t="shared" si="2"/>
        <v>109.81678971834839</v>
      </c>
      <c r="I42" s="72">
        <v>210</v>
      </c>
      <c r="J42" s="73">
        <v>60</v>
      </c>
      <c r="K42" s="79">
        <f t="shared" si="1"/>
        <v>219.42</v>
      </c>
      <c r="L42" s="74"/>
      <c r="M42" s="75"/>
      <c r="N42" s="76">
        <v>460</v>
      </c>
      <c r="O42" s="76"/>
      <c r="P42" s="77"/>
    </row>
    <row r="43" spans="1:15" s="78" customFormat="1" ht="13.5" thickBot="1">
      <c r="A43" s="67" t="s">
        <v>54</v>
      </c>
      <c r="B43" s="68">
        <v>1700</v>
      </c>
      <c r="C43" s="68">
        <v>16</v>
      </c>
      <c r="D43" s="69">
        <v>2671.51</v>
      </c>
      <c r="E43" s="70">
        <f t="shared" si="3"/>
        <v>1571.4764705882353</v>
      </c>
      <c r="F43" s="71">
        <v>2672</v>
      </c>
      <c r="G43" s="69">
        <v>1810.9</v>
      </c>
      <c r="H43" s="70">
        <f t="shared" si="2"/>
        <v>67.77320359281438</v>
      </c>
      <c r="I43" s="72">
        <v>1700</v>
      </c>
      <c r="J43" s="73">
        <v>60</v>
      </c>
      <c r="K43" s="79">
        <f t="shared" si="1"/>
        <v>1603.2</v>
      </c>
      <c r="L43" s="74"/>
      <c r="M43" s="75"/>
      <c r="N43" s="76">
        <v>3650</v>
      </c>
      <c r="O43" s="76"/>
    </row>
    <row r="44" spans="1:15" s="78" customFormat="1" ht="13.5" thickBot="1">
      <c r="A44" s="67" t="s">
        <v>55</v>
      </c>
      <c r="B44" s="68">
        <v>3302</v>
      </c>
      <c r="C44" s="68">
        <v>45</v>
      </c>
      <c r="D44" s="69">
        <v>13982.92</v>
      </c>
      <c r="E44" s="70">
        <f t="shared" si="3"/>
        <v>4234.682010902484</v>
      </c>
      <c r="F44" s="71">
        <v>6604</v>
      </c>
      <c r="G44" s="69">
        <v>6283.76</v>
      </c>
      <c r="H44" s="70">
        <f t="shared" si="2"/>
        <v>95.15081768625076</v>
      </c>
      <c r="I44" s="72">
        <v>1980</v>
      </c>
      <c r="J44" s="73">
        <v>60</v>
      </c>
      <c r="K44" s="79">
        <f t="shared" si="1"/>
        <v>3962.4</v>
      </c>
      <c r="L44" s="74"/>
      <c r="M44" s="75"/>
      <c r="N44" s="75">
        <v>7609.54</v>
      </c>
      <c r="O44" s="76"/>
    </row>
    <row r="45" spans="1:16" s="78" customFormat="1" ht="13.5" thickBot="1">
      <c r="A45" s="67" t="s">
        <v>56</v>
      </c>
      <c r="B45" s="68">
        <v>2400</v>
      </c>
      <c r="C45" s="68">
        <v>17</v>
      </c>
      <c r="D45" s="69">
        <v>3119.07</v>
      </c>
      <c r="E45" s="70">
        <f t="shared" si="3"/>
        <v>1299.6125</v>
      </c>
      <c r="F45" s="71">
        <v>3119</v>
      </c>
      <c r="G45" s="69">
        <v>5231.79</v>
      </c>
      <c r="H45" s="70">
        <f t="shared" si="2"/>
        <v>167.73933953190127</v>
      </c>
      <c r="I45" s="72">
        <v>495</v>
      </c>
      <c r="J45" s="73">
        <v>60</v>
      </c>
      <c r="K45" s="79">
        <f t="shared" si="1"/>
        <v>1871.4</v>
      </c>
      <c r="L45" s="74"/>
      <c r="M45" s="75"/>
      <c r="N45" s="76">
        <v>3500</v>
      </c>
      <c r="O45" s="76"/>
      <c r="P45" s="118" t="s">
        <v>90</v>
      </c>
    </row>
    <row r="46" spans="1:15" s="78" customFormat="1" ht="13.5" thickBot="1">
      <c r="A46" s="67" t="s">
        <v>58</v>
      </c>
      <c r="B46" s="68">
        <v>489</v>
      </c>
      <c r="C46" s="68">
        <v>13</v>
      </c>
      <c r="D46" s="69">
        <v>680</v>
      </c>
      <c r="E46" s="70">
        <f t="shared" si="3"/>
        <v>1390.5930470347648</v>
      </c>
      <c r="F46" s="71">
        <v>680</v>
      </c>
      <c r="G46" s="69">
        <v>0</v>
      </c>
      <c r="H46" s="70">
        <f t="shared" si="2"/>
        <v>0</v>
      </c>
      <c r="I46" s="72">
        <v>0</v>
      </c>
      <c r="J46" s="73">
        <v>0</v>
      </c>
      <c r="K46" s="79">
        <f t="shared" si="1"/>
        <v>0</v>
      </c>
      <c r="L46" s="74"/>
      <c r="M46" s="75"/>
      <c r="N46" s="76">
        <v>500</v>
      </c>
      <c r="O46" s="76"/>
    </row>
    <row r="47" spans="1:15" s="78" customFormat="1" ht="13.5" thickBot="1">
      <c r="A47" s="67" t="s">
        <v>33</v>
      </c>
      <c r="B47" s="68">
        <v>1500</v>
      </c>
      <c r="C47" s="68">
        <v>20</v>
      </c>
      <c r="D47" s="69">
        <v>2052</v>
      </c>
      <c r="E47" s="70">
        <f t="shared" si="3"/>
        <v>1368</v>
      </c>
      <c r="F47" s="71">
        <v>2052</v>
      </c>
      <c r="G47" s="69">
        <v>2154</v>
      </c>
      <c r="H47" s="70">
        <f t="shared" si="2"/>
        <v>104.97076023391814</v>
      </c>
      <c r="I47" s="72">
        <v>1500</v>
      </c>
      <c r="J47" s="73">
        <v>60</v>
      </c>
      <c r="K47" s="79">
        <f t="shared" si="1"/>
        <v>1231.2</v>
      </c>
      <c r="L47" s="74"/>
      <c r="M47" s="75"/>
      <c r="N47" s="76">
        <v>5600</v>
      </c>
      <c r="O47" s="76"/>
    </row>
    <row r="48" spans="1:15" s="78" customFormat="1" ht="13.5" thickBot="1">
      <c r="A48" s="67" t="s">
        <v>57</v>
      </c>
      <c r="B48" s="68">
        <v>260</v>
      </c>
      <c r="C48" s="68">
        <v>10</v>
      </c>
      <c r="D48" s="69">
        <v>210</v>
      </c>
      <c r="E48" s="70">
        <f t="shared" si="3"/>
        <v>807.6923076923077</v>
      </c>
      <c r="F48" s="71">
        <v>210</v>
      </c>
      <c r="G48" s="69">
        <v>220</v>
      </c>
      <c r="H48" s="70">
        <f t="shared" si="2"/>
        <v>104.76190476190477</v>
      </c>
      <c r="I48" s="72">
        <v>102</v>
      </c>
      <c r="J48" s="73">
        <v>60</v>
      </c>
      <c r="K48" s="79">
        <f t="shared" si="1"/>
        <v>126</v>
      </c>
      <c r="L48" s="74"/>
      <c r="M48" s="75"/>
      <c r="N48" s="76">
        <v>615</v>
      </c>
      <c r="O48" s="76"/>
    </row>
    <row r="49" spans="1:15" s="78" customFormat="1" ht="13.5" thickBot="1">
      <c r="A49" s="67" t="s">
        <v>59</v>
      </c>
      <c r="B49" s="68">
        <v>5450</v>
      </c>
      <c r="C49" s="68">
        <v>88</v>
      </c>
      <c r="D49" s="69">
        <v>6177.87</v>
      </c>
      <c r="E49" s="70">
        <f t="shared" si="3"/>
        <v>1133.5541284403669</v>
      </c>
      <c r="F49" s="71">
        <v>6178</v>
      </c>
      <c r="G49" s="69">
        <v>10065.6</v>
      </c>
      <c r="H49" s="70">
        <f t="shared" si="2"/>
        <v>162.92651343476854</v>
      </c>
      <c r="I49" s="72">
        <v>2597</v>
      </c>
      <c r="J49" s="73">
        <v>60</v>
      </c>
      <c r="K49" s="79">
        <f t="shared" si="1"/>
        <v>3706.8</v>
      </c>
      <c r="L49" s="74"/>
      <c r="M49" s="75"/>
      <c r="N49" s="75">
        <v>12394.04</v>
      </c>
      <c r="O49" s="76"/>
    </row>
    <row r="50" spans="1:15" s="78" customFormat="1" ht="13.5" thickBot="1">
      <c r="A50" s="67" t="s">
        <v>34</v>
      </c>
      <c r="B50" s="68">
        <v>2290</v>
      </c>
      <c r="C50" s="68">
        <v>37</v>
      </c>
      <c r="D50" s="69">
        <v>5676.8</v>
      </c>
      <c r="E50" s="70">
        <f t="shared" si="3"/>
        <v>2478.951965065502</v>
      </c>
      <c r="F50" s="71">
        <v>4580</v>
      </c>
      <c r="G50" s="69">
        <v>4547.16</v>
      </c>
      <c r="H50" s="70">
        <f t="shared" si="2"/>
        <v>99.2829694323144</v>
      </c>
      <c r="I50" s="72">
        <v>1914</v>
      </c>
      <c r="J50" s="73">
        <v>60</v>
      </c>
      <c r="K50" s="79">
        <f t="shared" si="1"/>
        <v>2748</v>
      </c>
      <c r="L50" s="74"/>
      <c r="M50" s="75"/>
      <c r="N50" s="76">
        <v>7000</v>
      </c>
      <c r="O50" s="76"/>
    </row>
    <row r="51" spans="1:15" s="78" customFormat="1" ht="13.5" thickBot="1">
      <c r="A51" s="67" t="s">
        <v>35</v>
      </c>
      <c r="B51" s="68">
        <v>2070</v>
      </c>
      <c r="C51" s="68">
        <v>22</v>
      </c>
      <c r="D51" s="69">
        <v>3681.51</v>
      </c>
      <c r="E51" s="70">
        <f t="shared" si="3"/>
        <v>1778.5072463768117</v>
      </c>
      <c r="F51" s="71">
        <v>3682</v>
      </c>
      <c r="G51" s="69">
        <v>2278.75</v>
      </c>
      <c r="H51" s="70">
        <f t="shared" si="2"/>
        <v>61.88891906572515</v>
      </c>
      <c r="I51" s="72">
        <v>1205</v>
      </c>
      <c r="J51" s="73">
        <v>60</v>
      </c>
      <c r="K51" s="79">
        <f t="shared" si="1"/>
        <v>2209.2</v>
      </c>
      <c r="L51" s="74"/>
      <c r="M51" s="75"/>
      <c r="N51" s="76">
        <v>4600</v>
      </c>
      <c r="O51" s="76"/>
    </row>
    <row r="52" spans="1:15" s="78" customFormat="1" ht="13.5" thickBot="1">
      <c r="A52" s="67" t="s">
        <v>72</v>
      </c>
      <c r="B52" s="68">
        <v>1170</v>
      </c>
      <c r="C52" s="68">
        <v>12</v>
      </c>
      <c r="D52" s="69">
        <v>2054.33</v>
      </c>
      <c r="E52" s="70">
        <f t="shared" si="3"/>
        <v>1755.8376068376067</v>
      </c>
      <c r="F52" s="71">
        <v>2054</v>
      </c>
      <c r="G52" s="69">
        <v>676</v>
      </c>
      <c r="H52" s="70">
        <f t="shared" si="2"/>
        <v>32.91139240506329</v>
      </c>
      <c r="I52" s="72">
        <v>163</v>
      </c>
      <c r="J52" s="73">
        <v>49.5</v>
      </c>
      <c r="K52" s="79">
        <f t="shared" si="1"/>
        <v>1016.73</v>
      </c>
      <c r="L52" s="74"/>
      <c r="M52" s="75"/>
      <c r="N52" s="76">
        <v>1300</v>
      </c>
      <c r="O52" s="76"/>
    </row>
    <row r="53" spans="1:15" s="78" customFormat="1" ht="13.5" thickBot="1">
      <c r="A53" s="67" t="s">
        <v>23</v>
      </c>
      <c r="B53" s="68">
        <v>1000</v>
      </c>
      <c r="C53" s="68">
        <v>6</v>
      </c>
      <c r="D53" s="69">
        <v>1172</v>
      </c>
      <c r="E53" s="70">
        <f t="shared" si="3"/>
        <v>1172</v>
      </c>
      <c r="F53" s="71">
        <v>1172</v>
      </c>
      <c r="G53" s="69">
        <v>500</v>
      </c>
      <c r="H53" s="70">
        <f t="shared" si="2"/>
        <v>42.66211604095563</v>
      </c>
      <c r="I53" s="72">
        <v>452</v>
      </c>
      <c r="J53" s="73">
        <v>60</v>
      </c>
      <c r="K53" s="79">
        <f t="shared" si="1"/>
        <v>703.2</v>
      </c>
      <c r="L53" s="74"/>
      <c r="M53" s="75"/>
      <c r="N53" s="76">
        <v>1680</v>
      </c>
      <c r="O53" s="76"/>
    </row>
    <row r="54" spans="1:15" s="78" customFormat="1" ht="13.5" thickBot="1">
      <c r="A54" s="67" t="s">
        <v>36</v>
      </c>
      <c r="B54" s="68">
        <v>640</v>
      </c>
      <c r="C54" s="68">
        <v>9</v>
      </c>
      <c r="D54" s="69">
        <v>892.35</v>
      </c>
      <c r="E54" s="70">
        <f t="shared" si="3"/>
        <v>1394.296875</v>
      </c>
      <c r="F54" s="71">
        <v>892.35</v>
      </c>
      <c r="G54" s="69">
        <v>1115</v>
      </c>
      <c r="H54" s="70">
        <f t="shared" si="2"/>
        <v>124.95097215218243</v>
      </c>
      <c r="I54" s="72">
        <v>640</v>
      </c>
      <c r="J54" s="73">
        <v>60</v>
      </c>
      <c r="K54" s="79">
        <f t="shared" si="1"/>
        <v>535.41</v>
      </c>
      <c r="L54" s="74"/>
      <c r="M54" s="75"/>
      <c r="N54" s="76">
        <v>1840</v>
      </c>
      <c r="O54" s="76"/>
    </row>
    <row r="55" spans="1:15" s="78" customFormat="1" ht="13.5" thickBot="1">
      <c r="A55" s="67" t="s">
        <v>37</v>
      </c>
      <c r="B55" s="68">
        <v>2000</v>
      </c>
      <c r="C55" s="68">
        <v>11</v>
      </c>
      <c r="D55" s="69">
        <v>1194</v>
      </c>
      <c r="E55" s="70">
        <f t="shared" si="3"/>
        <v>597</v>
      </c>
      <c r="F55" s="71">
        <v>1194</v>
      </c>
      <c r="G55" s="69">
        <v>237.2</v>
      </c>
      <c r="H55" s="70">
        <f t="shared" si="2"/>
        <v>19.865996649916248</v>
      </c>
      <c r="I55" s="72">
        <v>169</v>
      </c>
      <c r="J55" s="73">
        <v>30</v>
      </c>
      <c r="K55" s="79">
        <f t="shared" si="1"/>
        <v>358.2</v>
      </c>
      <c r="L55" s="74"/>
      <c r="M55" s="109"/>
      <c r="N55" s="76">
        <v>900</v>
      </c>
      <c r="O55" s="76"/>
    </row>
    <row r="56" spans="1:15" s="78" customFormat="1" ht="13.5" thickBot="1">
      <c r="A56" s="67" t="s">
        <v>38</v>
      </c>
      <c r="B56" s="68">
        <v>1130</v>
      </c>
      <c r="C56" s="68">
        <v>12</v>
      </c>
      <c r="D56" s="69">
        <v>4127.65</v>
      </c>
      <c r="E56" s="70">
        <f t="shared" si="3"/>
        <v>3652.787610619469</v>
      </c>
      <c r="F56" s="71">
        <v>2260</v>
      </c>
      <c r="G56" s="69">
        <v>3449.13</v>
      </c>
      <c r="H56" s="70">
        <f t="shared" si="2"/>
        <v>152.61637168141593</v>
      </c>
      <c r="I56" s="72">
        <v>1130</v>
      </c>
      <c r="J56" s="73">
        <v>60</v>
      </c>
      <c r="K56" s="79">
        <f t="shared" si="1"/>
        <v>1356</v>
      </c>
      <c r="L56" s="74"/>
      <c r="M56" s="75"/>
      <c r="N56" s="75">
        <v>4820</v>
      </c>
      <c r="O56" s="76"/>
    </row>
    <row r="57" spans="1:16" s="78" customFormat="1" ht="13.5" thickBot="1">
      <c r="A57" s="67" t="s">
        <v>60</v>
      </c>
      <c r="B57" s="68">
        <v>2850</v>
      </c>
      <c r="C57" s="68">
        <v>38</v>
      </c>
      <c r="D57" s="69">
        <v>3632.75</v>
      </c>
      <c r="E57" s="70">
        <f t="shared" si="3"/>
        <v>1274.6491228070176</v>
      </c>
      <c r="F57" s="71">
        <v>3633</v>
      </c>
      <c r="G57" s="69">
        <v>2120</v>
      </c>
      <c r="H57" s="70">
        <f t="shared" si="2"/>
        <v>58.35397742912194</v>
      </c>
      <c r="I57" s="72">
        <v>75</v>
      </c>
      <c r="J57" s="73">
        <v>60</v>
      </c>
      <c r="K57" s="79">
        <f t="shared" si="1"/>
        <v>2179.8</v>
      </c>
      <c r="L57" s="74"/>
      <c r="M57" s="75"/>
      <c r="N57" s="76">
        <v>2800</v>
      </c>
      <c r="O57" s="76"/>
      <c r="P57" s="80"/>
    </row>
    <row r="58" spans="1:15" s="78" customFormat="1" ht="13.5" thickBot="1">
      <c r="A58" s="67" t="s">
        <v>71</v>
      </c>
      <c r="B58" s="68">
        <v>260</v>
      </c>
      <c r="C58" s="68">
        <v>5</v>
      </c>
      <c r="D58" s="69">
        <v>381.22</v>
      </c>
      <c r="E58" s="70">
        <f t="shared" si="3"/>
        <v>1466.2307692307693</v>
      </c>
      <c r="F58" s="71">
        <v>381</v>
      </c>
      <c r="G58" s="69">
        <v>200</v>
      </c>
      <c r="H58" s="70">
        <f t="shared" si="2"/>
        <v>52.493438320209975</v>
      </c>
      <c r="I58" s="72">
        <v>123</v>
      </c>
      <c r="J58" s="73">
        <v>60</v>
      </c>
      <c r="K58" s="79">
        <f t="shared" si="1"/>
        <v>228.6</v>
      </c>
      <c r="L58" s="74"/>
      <c r="M58" s="75"/>
      <c r="N58" s="76">
        <v>810</v>
      </c>
      <c r="O58" s="76"/>
    </row>
    <row r="59" spans="1:15" s="78" customFormat="1" ht="13.5" thickBot="1">
      <c r="A59" s="67" t="s">
        <v>66</v>
      </c>
      <c r="B59" s="68">
        <v>1500</v>
      </c>
      <c r="C59" s="68">
        <v>43</v>
      </c>
      <c r="D59" s="69">
        <v>1265.09</v>
      </c>
      <c r="E59" s="70">
        <f t="shared" si="3"/>
        <v>843.3933333333333</v>
      </c>
      <c r="F59" s="71">
        <v>1265.09</v>
      </c>
      <c r="G59" s="69">
        <v>862.08</v>
      </c>
      <c r="H59" s="70">
        <f t="shared" si="2"/>
        <v>68.14376842754271</v>
      </c>
      <c r="I59" s="72">
        <v>408</v>
      </c>
      <c r="J59" s="73">
        <v>60</v>
      </c>
      <c r="K59" s="79">
        <f t="shared" si="1"/>
        <v>759.054</v>
      </c>
      <c r="L59" s="74"/>
      <c r="M59" s="75"/>
      <c r="N59" s="76"/>
      <c r="O59" s="76"/>
    </row>
    <row r="60" spans="1:15" s="78" customFormat="1" ht="13.5" thickBot="1">
      <c r="A60" s="67" t="s">
        <v>67</v>
      </c>
      <c r="B60" s="68">
        <v>400</v>
      </c>
      <c r="C60" s="68">
        <v>32</v>
      </c>
      <c r="D60" s="69">
        <v>439.02</v>
      </c>
      <c r="E60" s="70">
        <f t="shared" si="3"/>
        <v>1097.55</v>
      </c>
      <c r="F60" s="71">
        <v>439</v>
      </c>
      <c r="G60" s="69">
        <v>311.37</v>
      </c>
      <c r="H60" s="70">
        <f t="shared" si="2"/>
        <v>70.92710706150342</v>
      </c>
      <c r="I60" s="72">
        <v>184</v>
      </c>
      <c r="J60" s="73">
        <v>60</v>
      </c>
      <c r="K60" s="79">
        <f t="shared" si="1"/>
        <v>263.4</v>
      </c>
      <c r="L60" s="74"/>
      <c r="M60" s="75"/>
      <c r="N60" s="75"/>
      <c r="O60" s="76"/>
    </row>
    <row r="61" spans="1:16" s="78" customFormat="1" ht="13.5" thickBot="1">
      <c r="A61" s="67" t="s">
        <v>61</v>
      </c>
      <c r="B61" s="68">
        <v>400</v>
      </c>
      <c r="C61" s="68">
        <v>6</v>
      </c>
      <c r="D61" s="69">
        <v>816.87</v>
      </c>
      <c r="E61" s="70">
        <f t="shared" si="3"/>
        <v>2042.175</v>
      </c>
      <c r="F61" s="71">
        <v>800</v>
      </c>
      <c r="G61" s="69">
        <v>0</v>
      </c>
      <c r="H61" s="70">
        <f t="shared" si="2"/>
        <v>0</v>
      </c>
      <c r="I61" s="72">
        <v>118</v>
      </c>
      <c r="J61" s="73">
        <v>0</v>
      </c>
      <c r="K61" s="79">
        <f t="shared" si="1"/>
        <v>0</v>
      </c>
      <c r="L61" s="74"/>
      <c r="M61" s="75"/>
      <c r="N61" s="76">
        <v>1110</v>
      </c>
      <c r="O61" s="76"/>
      <c r="P61" s="118" t="s">
        <v>92</v>
      </c>
    </row>
    <row r="62" spans="1:15" s="78" customFormat="1" ht="13.5" thickBot="1">
      <c r="A62" s="67" t="s">
        <v>39</v>
      </c>
      <c r="B62" s="68">
        <v>1800</v>
      </c>
      <c r="C62" s="68">
        <v>6</v>
      </c>
      <c r="D62" s="69">
        <v>250</v>
      </c>
      <c r="E62" s="70">
        <f t="shared" si="3"/>
        <v>138.88888888888889</v>
      </c>
      <c r="F62" s="71">
        <v>250</v>
      </c>
      <c r="G62" s="69">
        <v>2659.14</v>
      </c>
      <c r="H62" s="70">
        <f t="shared" si="2"/>
        <v>1063.656</v>
      </c>
      <c r="I62" s="72">
        <v>93</v>
      </c>
      <c r="J62" s="73">
        <v>60</v>
      </c>
      <c r="K62" s="79">
        <f t="shared" si="1"/>
        <v>150</v>
      </c>
      <c r="L62" s="74"/>
      <c r="M62" s="75"/>
      <c r="N62" s="75">
        <v>2645.71</v>
      </c>
      <c r="O62" s="76"/>
    </row>
    <row r="63" spans="1:16" s="78" customFormat="1" ht="13.5" thickBot="1">
      <c r="A63" s="67" t="s">
        <v>20</v>
      </c>
      <c r="B63" s="68">
        <v>1960</v>
      </c>
      <c r="C63" s="68">
        <v>18</v>
      </c>
      <c r="D63" s="69">
        <v>611.58</v>
      </c>
      <c r="E63" s="70">
        <f t="shared" si="3"/>
        <v>312.03061224489795</v>
      </c>
      <c r="F63" s="71">
        <v>612</v>
      </c>
      <c r="G63" s="69">
        <v>487.9</v>
      </c>
      <c r="H63" s="70">
        <f t="shared" si="2"/>
        <v>79.72222222222221</v>
      </c>
      <c r="I63" s="72">
        <v>0</v>
      </c>
      <c r="J63" s="73">
        <v>60</v>
      </c>
      <c r="K63" s="79">
        <f t="shared" si="1"/>
        <v>367.2</v>
      </c>
      <c r="L63" s="74"/>
      <c r="M63" s="75"/>
      <c r="N63" s="76">
        <v>800</v>
      </c>
      <c r="O63" s="76"/>
      <c r="P63" s="81"/>
    </row>
    <row r="64" spans="1:16" s="78" customFormat="1" ht="13.5" thickBot="1">
      <c r="A64" s="111" t="s">
        <v>18</v>
      </c>
      <c r="B64" s="112">
        <v>360</v>
      </c>
      <c r="C64" s="112">
        <v>4</v>
      </c>
      <c r="D64" s="113">
        <v>102.92</v>
      </c>
      <c r="E64" s="70">
        <f t="shared" si="3"/>
        <v>285.8888888888889</v>
      </c>
      <c r="F64" s="71">
        <v>103</v>
      </c>
      <c r="G64" s="113">
        <v>0</v>
      </c>
      <c r="H64" s="70">
        <f t="shared" si="2"/>
        <v>0</v>
      </c>
      <c r="I64" s="114">
        <v>0</v>
      </c>
      <c r="J64" s="73">
        <v>0</v>
      </c>
      <c r="K64" s="79">
        <f t="shared" si="1"/>
        <v>0</v>
      </c>
      <c r="L64" s="74"/>
      <c r="M64" s="115"/>
      <c r="N64" s="116">
        <v>0</v>
      </c>
      <c r="O64" s="117"/>
      <c r="P64" s="78" t="s">
        <v>87</v>
      </c>
    </row>
    <row r="65" spans="1:15" s="31" customFormat="1" ht="13.5" thickBot="1">
      <c r="A65" s="26" t="s">
        <v>17</v>
      </c>
      <c r="B65" s="38">
        <f>SUM(B11:B64)</f>
        <v>106511</v>
      </c>
      <c r="C65" s="38">
        <f>SUM(C11:C64)</f>
        <v>1460</v>
      </c>
      <c r="D65" s="39"/>
      <c r="E65" s="57"/>
      <c r="F65" s="57"/>
      <c r="G65" s="58"/>
      <c r="H65" s="57"/>
      <c r="I65" s="61">
        <f>SUM(I11:I64)</f>
        <v>55959</v>
      </c>
      <c r="J65" s="43"/>
      <c r="K65" s="62">
        <f>SUM(K11:K64)</f>
        <v>84650.69399999999</v>
      </c>
      <c r="L65" s="59"/>
      <c r="M65" s="44"/>
      <c r="N65" s="42"/>
      <c r="O65" s="40">
        <f>SUM(O11:O61)</f>
        <v>0</v>
      </c>
    </row>
    <row r="66" spans="1:15" ht="12.75">
      <c r="A66" s="33"/>
      <c r="B66" s="27"/>
      <c r="C66" s="27"/>
      <c r="D66" s="28"/>
      <c r="G66" s="28"/>
      <c r="H66" s="28"/>
      <c r="I66" s="3"/>
      <c r="J66" s="4"/>
      <c r="K66" s="53"/>
      <c r="L66" s="53"/>
      <c r="M66" s="3"/>
      <c r="N66" s="3"/>
      <c r="O66" s="3"/>
    </row>
    <row r="67" spans="1:14" ht="12.75">
      <c r="A67" s="29"/>
      <c r="K67" s="45"/>
      <c r="L67" s="45"/>
      <c r="M67" s="28"/>
      <c r="N67" s="30"/>
    </row>
    <row r="69" spans="2:15" ht="12.75" customHeight="1">
      <c r="B69" s="64" t="s">
        <v>82</v>
      </c>
      <c r="C69" s="64"/>
      <c r="D69" s="64"/>
      <c r="E69" s="64"/>
      <c r="F69" s="64"/>
      <c r="G69" s="64"/>
      <c r="H69" s="64"/>
      <c r="I69" s="64"/>
      <c r="J69" s="64"/>
      <c r="K69" s="65"/>
      <c r="L69" s="65"/>
      <c r="M69" s="66"/>
      <c r="N69" s="66"/>
      <c r="O69" s="66"/>
    </row>
  </sheetData>
  <sheetProtection/>
  <printOptions/>
  <pageMargins left="0.3937007874015748" right="0.47" top="0.7874015748031497" bottom="0.3937007874015748" header="0.15748031496062992" footer="0.2362204724409449"/>
  <pageSetup horizontalDpi="600" verticalDpi="600" orientation="landscape" paperSize="9" scale="75" r:id="rId2"/>
  <rowBreaks count="1" manualBreakCount="1">
    <brk id="48" max="14" man="1"/>
  </rowBreaks>
  <colBreaks count="1" manualBreakCount="1">
    <brk id="16" max="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7">
      <selection activeCell="O59" sqref="O59"/>
    </sheetView>
  </sheetViews>
  <sheetFormatPr defaultColWidth="9.140625" defaultRowHeight="12.75"/>
  <cols>
    <col min="1" max="1" width="28.57421875" style="0" customWidth="1"/>
    <col min="2" max="2" width="9.28125" style="0" bestFit="1" customWidth="1"/>
    <col min="3" max="3" width="7.140625" style="0" customWidth="1"/>
    <col min="4" max="5" width="9.28125" style="0" bestFit="1" customWidth="1"/>
    <col min="6" max="6" width="11.8515625" style="0" customWidth="1"/>
    <col min="7" max="7" width="9.28125" style="0" bestFit="1" customWidth="1"/>
    <col min="8" max="8" width="10.421875" style="0" bestFit="1" customWidth="1"/>
    <col min="9" max="10" width="9.28125" style="0" bestFit="1" customWidth="1"/>
    <col min="11" max="11" width="9.28125" style="31" customWidth="1"/>
    <col min="12" max="12" width="9.57421875" style="31" customWidth="1"/>
    <col min="13" max="13" width="5.57421875" style="31" customWidth="1"/>
    <col min="14" max="14" width="11.7109375" style="0" bestFit="1" customWidth="1"/>
    <col min="15" max="15" width="10.421875" style="0" customWidth="1"/>
    <col min="16" max="16" width="22.7109375" style="0" customWidth="1"/>
  </cols>
  <sheetData>
    <row r="1" spans="1:15" ht="18">
      <c r="A1" s="51" t="s">
        <v>0</v>
      </c>
      <c r="B1" s="1"/>
      <c r="C1" s="1"/>
      <c r="D1" s="2"/>
      <c r="E1" s="3"/>
      <c r="F1" s="3"/>
      <c r="G1" s="2"/>
      <c r="H1" s="2"/>
      <c r="I1" s="3"/>
      <c r="J1" s="4"/>
      <c r="K1" s="46"/>
      <c r="L1" s="46"/>
      <c r="M1" s="46"/>
      <c r="N1" s="5"/>
      <c r="O1" s="54" t="s">
        <v>94</v>
      </c>
    </row>
    <row r="2" spans="2:15" ht="14.25" customHeight="1">
      <c r="B2" s="1"/>
      <c r="C2" s="1"/>
      <c r="D2" s="2"/>
      <c r="E2" s="3"/>
      <c r="F2" s="3"/>
      <c r="G2" s="2"/>
      <c r="H2" s="2"/>
      <c r="I2" s="3"/>
      <c r="J2" s="4"/>
      <c r="K2" s="46"/>
      <c r="L2" s="46"/>
      <c r="M2" s="46"/>
      <c r="N2" s="5"/>
      <c r="O2" s="3"/>
    </row>
    <row r="3" spans="1:15" ht="12.75">
      <c r="A3" s="50" t="s">
        <v>68</v>
      </c>
      <c r="B3" s="1"/>
      <c r="C3" s="1"/>
      <c r="D3" s="2"/>
      <c r="E3" s="3"/>
      <c r="F3" s="3"/>
      <c r="G3" s="2"/>
      <c r="H3" s="2"/>
      <c r="I3" s="3"/>
      <c r="J3" s="4"/>
      <c r="K3" s="46"/>
      <c r="L3" s="46"/>
      <c r="M3" s="46"/>
      <c r="N3" s="5"/>
      <c r="O3" s="3"/>
    </row>
    <row r="4" spans="1:15" ht="20.25">
      <c r="A4" s="6"/>
      <c r="B4" s="7" t="s">
        <v>99</v>
      </c>
      <c r="C4" s="3"/>
      <c r="D4" s="8"/>
      <c r="E4" s="2"/>
      <c r="F4" s="2"/>
      <c r="G4" s="3"/>
      <c r="H4" s="4"/>
      <c r="I4" s="3"/>
      <c r="J4" s="9"/>
      <c r="O4" s="3"/>
    </row>
    <row r="5" spans="1:15" ht="12.75">
      <c r="A5" s="6"/>
      <c r="B5" s="1"/>
      <c r="C5" s="1"/>
      <c r="D5" s="2"/>
      <c r="E5" s="3"/>
      <c r="F5" s="3"/>
      <c r="G5" s="2"/>
      <c r="H5" s="2"/>
      <c r="I5" s="3"/>
      <c r="J5" s="4"/>
      <c r="K5" s="46"/>
      <c r="L5" s="46"/>
      <c r="M5" s="46"/>
      <c r="N5" s="5"/>
      <c r="O5" s="3"/>
    </row>
    <row r="6" spans="2:15" ht="12.75">
      <c r="B6" s="183"/>
      <c r="C6" s="184" t="s">
        <v>104</v>
      </c>
      <c r="D6" s="184"/>
      <c r="E6" s="185"/>
      <c r="F6" s="3"/>
      <c r="G6" s="2"/>
      <c r="H6" s="2"/>
      <c r="I6" s="3" t="s">
        <v>96</v>
      </c>
      <c r="J6" s="4"/>
      <c r="K6" s="46"/>
      <c r="L6" s="46"/>
      <c r="M6" s="46"/>
      <c r="N6" s="5"/>
      <c r="O6" s="3"/>
    </row>
    <row r="7" spans="1:15" ht="13.5" thickBot="1">
      <c r="A7" s="3"/>
      <c r="B7" s="1"/>
      <c r="C7" s="1"/>
      <c r="D7" s="2"/>
      <c r="E7" s="3"/>
      <c r="F7" s="3"/>
      <c r="G7" s="2"/>
      <c r="H7" s="2"/>
      <c r="I7" s="3"/>
      <c r="J7" s="4"/>
      <c r="K7" s="46"/>
      <c r="L7" s="46"/>
      <c r="M7" s="46"/>
      <c r="N7" s="3"/>
      <c r="O7" s="3"/>
    </row>
    <row r="8" spans="1:15" ht="13.5" thickBot="1">
      <c r="A8" s="10"/>
      <c r="B8" s="11" t="s">
        <v>1</v>
      </c>
      <c r="C8" s="12"/>
      <c r="D8" s="13" t="s">
        <v>2</v>
      </c>
      <c r="E8" s="14"/>
      <c r="F8" s="16" t="s">
        <v>78</v>
      </c>
      <c r="G8" s="15" t="s">
        <v>3</v>
      </c>
      <c r="H8" s="16"/>
      <c r="I8" s="17" t="s">
        <v>4</v>
      </c>
      <c r="J8" s="18" t="s">
        <v>4</v>
      </c>
      <c r="K8" s="47" t="s">
        <v>4</v>
      </c>
      <c r="L8" s="47" t="s">
        <v>69</v>
      </c>
      <c r="M8" s="47" t="s">
        <v>95</v>
      </c>
      <c r="N8" s="17" t="s">
        <v>5</v>
      </c>
      <c r="O8" s="17"/>
    </row>
    <row r="9" spans="1:15" ht="12.75">
      <c r="A9" s="19" t="s">
        <v>7</v>
      </c>
      <c r="B9" s="17" t="s">
        <v>8</v>
      </c>
      <c r="C9" s="17" t="s">
        <v>9</v>
      </c>
      <c r="D9" s="17">
        <v>2022</v>
      </c>
      <c r="E9" s="186">
        <v>2300</v>
      </c>
      <c r="F9" s="17" t="s">
        <v>79</v>
      </c>
      <c r="G9" s="17">
        <v>2022</v>
      </c>
      <c r="H9" s="17" t="s">
        <v>10</v>
      </c>
      <c r="I9" s="19" t="s">
        <v>11</v>
      </c>
      <c r="J9" s="20" t="s">
        <v>11</v>
      </c>
      <c r="K9" s="48" t="s">
        <v>11</v>
      </c>
      <c r="L9" s="48" t="s">
        <v>102</v>
      </c>
      <c r="M9" s="48"/>
      <c r="N9" s="19">
        <v>2023</v>
      </c>
      <c r="O9" s="19"/>
    </row>
    <row r="10" spans="1:15" ht="13.5" thickBot="1">
      <c r="A10" s="21"/>
      <c r="B10" s="21" t="s">
        <v>12</v>
      </c>
      <c r="C10" s="21" t="s">
        <v>13</v>
      </c>
      <c r="D10" s="22" t="s">
        <v>14</v>
      </c>
      <c r="E10" s="21" t="s">
        <v>15</v>
      </c>
      <c r="F10" s="187" t="s">
        <v>105</v>
      </c>
      <c r="G10" s="22" t="s">
        <v>14</v>
      </c>
      <c r="H10" s="21" t="s">
        <v>16</v>
      </c>
      <c r="I10" s="21">
        <v>2022</v>
      </c>
      <c r="J10" s="23" t="s">
        <v>100</v>
      </c>
      <c r="K10" s="49" t="s">
        <v>101</v>
      </c>
      <c r="L10" s="49" t="s">
        <v>70</v>
      </c>
      <c r="M10" s="49"/>
      <c r="N10" s="21" t="s">
        <v>14</v>
      </c>
      <c r="O10" s="21" t="s">
        <v>97</v>
      </c>
    </row>
    <row r="11" spans="1:15" s="31" customFormat="1" ht="13.5" thickBot="1">
      <c r="A11" s="148" t="s">
        <v>76</v>
      </c>
      <c r="B11" s="149">
        <v>1000</v>
      </c>
      <c r="C11" s="149">
        <v>4</v>
      </c>
      <c r="D11" s="150">
        <v>558.99</v>
      </c>
      <c r="E11" s="136">
        <f>(D11/B11)*1000</f>
        <v>558.99</v>
      </c>
      <c r="F11" s="136">
        <v>559</v>
      </c>
      <c r="G11" s="150">
        <v>130</v>
      </c>
      <c r="H11" s="136">
        <f>G11/F11*100</f>
        <v>23.25581395348837</v>
      </c>
      <c r="I11" s="136">
        <v>228</v>
      </c>
      <c r="J11" s="139">
        <v>28.75</v>
      </c>
      <c r="K11" s="140">
        <f>J11*F11/100</f>
        <v>160.7125</v>
      </c>
      <c r="L11" s="141"/>
      <c r="M11" s="151"/>
      <c r="N11" s="152">
        <v>700</v>
      </c>
      <c r="O11" s="153"/>
    </row>
    <row r="12" spans="1:15" s="31" customFormat="1" ht="14.25" customHeight="1" thickBot="1">
      <c r="A12" s="170" t="s">
        <v>22</v>
      </c>
      <c r="B12" s="171">
        <v>1000</v>
      </c>
      <c r="C12" s="171">
        <v>3</v>
      </c>
      <c r="D12" s="172">
        <v>1426</v>
      </c>
      <c r="E12" s="136">
        <f aca="true" t="shared" si="0" ref="E12:E65">(D12/B12)*1000</f>
        <v>1426</v>
      </c>
      <c r="F12" s="137">
        <v>1426</v>
      </c>
      <c r="G12" s="172">
        <v>600</v>
      </c>
      <c r="H12" s="136">
        <f aca="true" t="shared" si="1" ref="H12:H65">G12/F12*100</f>
        <v>42.07573632538569</v>
      </c>
      <c r="I12" s="137">
        <v>553</v>
      </c>
      <c r="J12" s="139">
        <v>50</v>
      </c>
      <c r="K12" s="140">
        <f aca="true" t="shared" si="2" ref="K12:K65">J12*F12/100</f>
        <v>713</v>
      </c>
      <c r="L12" s="173"/>
      <c r="M12" s="174"/>
      <c r="N12" s="174">
        <v>1475</v>
      </c>
      <c r="O12" s="174"/>
    </row>
    <row r="13" spans="1:16" s="31" customFormat="1" ht="13.5" thickBot="1">
      <c r="A13" s="144" t="s">
        <v>24</v>
      </c>
      <c r="B13" s="134">
        <v>3800</v>
      </c>
      <c r="C13" s="134">
        <v>64</v>
      </c>
      <c r="D13" s="135">
        <v>10484.55</v>
      </c>
      <c r="E13" s="188">
        <f t="shared" si="0"/>
        <v>2759.0921052631575</v>
      </c>
      <c r="F13" s="137">
        <v>8740</v>
      </c>
      <c r="G13" s="135">
        <v>7458.32</v>
      </c>
      <c r="H13" s="136">
        <f t="shared" si="1"/>
        <v>85.33546910755149</v>
      </c>
      <c r="I13" s="138">
        <v>3800</v>
      </c>
      <c r="J13" s="139">
        <v>50</v>
      </c>
      <c r="K13" s="140">
        <f t="shared" si="2"/>
        <v>4370</v>
      </c>
      <c r="L13" s="147"/>
      <c r="M13" s="146"/>
      <c r="N13" s="146">
        <v>10370</v>
      </c>
      <c r="O13" s="146"/>
      <c r="P13" s="127"/>
    </row>
    <row r="14" spans="1:15" s="31" customFormat="1" ht="13.5" thickBot="1">
      <c r="A14" s="133" t="s">
        <v>25</v>
      </c>
      <c r="B14" s="134">
        <v>2760</v>
      </c>
      <c r="C14" s="134">
        <v>32</v>
      </c>
      <c r="D14" s="135">
        <v>5046.54</v>
      </c>
      <c r="E14" s="136">
        <f t="shared" si="0"/>
        <v>1828.4565217391305</v>
      </c>
      <c r="F14" s="137">
        <v>5046.54</v>
      </c>
      <c r="G14" s="135">
        <v>3485</v>
      </c>
      <c r="H14" s="136">
        <f t="shared" si="1"/>
        <v>69.05721543869662</v>
      </c>
      <c r="I14" s="138">
        <v>2742</v>
      </c>
      <c r="J14" s="139">
        <v>50</v>
      </c>
      <c r="K14" s="140">
        <f t="shared" si="2"/>
        <v>2523.27</v>
      </c>
      <c r="L14" s="141"/>
      <c r="M14" s="143"/>
      <c r="N14" s="146">
        <v>6500</v>
      </c>
      <c r="O14" s="143"/>
    </row>
    <row r="15" spans="1:15" s="31" customFormat="1" ht="13.5" thickBot="1">
      <c r="A15" s="144" t="s">
        <v>63</v>
      </c>
      <c r="B15" s="134">
        <v>350</v>
      </c>
      <c r="C15" s="134">
        <v>13</v>
      </c>
      <c r="D15" s="135">
        <v>0</v>
      </c>
      <c r="E15" s="136">
        <f t="shared" si="0"/>
        <v>0</v>
      </c>
      <c r="F15" s="137">
        <v>0</v>
      </c>
      <c r="G15" s="135">
        <v>0</v>
      </c>
      <c r="H15" s="136" t="e">
        <f t="shared" si="1"/>
        <v>#DIV/0!</v>
      </c>
      <c r="I15" s="138">
        <v>62</v>
      </c>
      <c r="J15" s="139">
        <v>50</v>
      </c>
      <c r="K15" s="140">
        <f t="shared" si="2"/>
        <v>0</v>
      </c>
      <c r="L15" s="141"/>
      <c r="M15" s="142"/>
      <c r="N15" s="142">
        <v>300</v>
      </c>
      <c r="O15" s="143"/>
    </row>
    <row r="16" spans="1:15" s="31" customFormat="1" ht="14.25" customHeight="1" thickBot="1">
      <c r="A16" s="144" t="s">
        <v>62</v>
      </c>
      <c r="B16" s="134">
        <v>700</v>
      </c>
      <c r="C16" s="134">
        <v>60</v>
      </c>
      <c r="D16" s="135">
        <v>3471.93</v>
      </c>
      <c r="E16" s="188">
        <f t="shared" si="0"/>
        <v>4959.900000000001</v>
      </c>
      <c r="F16" s="137">
        <v>1610</v>
      </c>
      <c r="G16" s="135">
        <v>3230.7</v>
      </c>
      <c r="H16" s="136">
        <f t="shared" si="1"/>
        <v>200.6645962732919</v>
      </c>
      <c r="I16" s="138">
        <v>700</v>
      </c>
      <c r="J16" s="139">
        <v>50</v>
      </c>
      <c r="K16" s="140">
        <f t="shared" si="2"/>
        <v>805</v>
      </c>
      <c r="L16" s="141"/>
      <c r="M16" s="146"/>
      <c r="N16" s="142">
        <v>2161.5</v>
      </c>
      <c r="O16" s="162"/>
    </row>
    <row r="17" spans="1:18" s="31" customFormat="1" ht="13.5" thickBot="1">
      <c r="A17" s="175" t="s">
        <v>40</v>
      </c>
      <c r="B17" s="134">
        <v>4150</v>
      </c>
      <c r="C17" s="134">
        <v>18</v>
      </c>
      <c r="D17" s="135">
        <v>5694.87</v>
      </c>
      <c r="E17" s="136">
        <f t="shared" si="0"/>
        <v>1372.2578313253011</v>
      </c>
      <c r="F17" s="137">
        <v>5694.87</v>
      </c>
      <c r="G17" s="135">
        <v>11367.44</v>
      </c>
      <c r="H17" s="136">
        <f t="shared" si="1"/>
        <v>199.60841950738123</v>
      </c>
      <c r="I17" s="138">
        <v>3327</v>
      </c>
      <c r="J17" s="139">
        <v>50</v>
      </c>
      <c r="K17" s="140">
        <f t="shared" si="2"/>
        <v>2847.435</v>
      </c>
      <c r="L17" s="141"/>
      <c r="M17" s="142"/>
      <c r="N17" s="142">
        <v>12307.48</v>
      </c>
      <c r="O17" s="143"/>
      <c r="P17" s="120"/>
      <c r="Q17" s="120"/>
      <c r="R17" s="120"/>
    </row>
    <row r="18" spans="1:15" s="31" customFormat="1" ht="13.5" thickBot="1">
      <c r="A18" s="144" t="s">
        <v>41</v>
      </c>
      <c r="B18" s="134">
        <v>2000</v>
      </c>
      <c r="C18" s="134">
        <v>18</v>
      </c>
      <c r="D18" s="135">
        <v>3053.47</v>
      </c>
      <c r="E18" s="136">
        <f t="shared" si="0"/>
        <v>1526.735</v>
      </c>
      <c r="F18" s="137">
        <v>3053.47</v>
      </c>
      <c r="G18" s="135">
        <v>1152.7</v>
      </c>
      <c r="H18" s="136">
        <f t="shared" si="1"/>
        <v>37.750493700609475</v>
      </c>
      <c r="I18" s="138">
        <v>918</v>
      </c>
      <c r="J18" s="139">
        <v>47.5</v>
      </c>
      <c r="K18" s="140">
        <f t="shared" si="2"/>
        <v>1450.3982499999997</v>
      </c>
      <c r="L18" s="141"/>
      <c r="M18" s="146"/>
      <c r="N18" s="142">
        <v>2079.85</v>
      </c>
      <c r="O18" s="143"/>
    </row>
    <row r="19" spans="1:16" s="128" customFormat="1" ht="13.5" thickBot="1">
      <c r="A19" s="163" t="s">
        <v>26</v>
      </c>
      <c r="B19" s="164">
        <v>5200</v>
      </c>
      <c r="C19" s="164">
        <v>41</v>
      </c>
      <c r="D19" s="165"/>
      <c r="E19" s="136">
        <f t="shared" si="0"/>
        <v>0</v>
      </c>
      <c r="F19" s="166"/>
      <c r="G19" s="165"/>
      <c r="H19" s="136" t="e">
        <f t="shared" si="1"/>
        <v>#DIV/0!</v>
      </c>
      <c r="I19" s="167">
        <v>0</v>
      </c>
      <c r="J19" s="139">
        <v>50</v>
      </c>
      <c r="K19" s="140">
        <f t="shared" si="2"/>
        <v>0</v>
      </c>
      <c r="L19" s="168"/>
      <c r="M19" s="146"/>
      <c r="N19" s="169" t="s">
        <v>98</v>
      </c>
      <c r="O19" s="169"/>
      <c r="P19" s="121"/>
    </row>
    <row r="20" spans="1:16" s="31" customFormat="1" ht="13.5" thickBot="1">
      <c r="A20" s="41" t="s">
        <v>27</v>
      </c>
      <c r="B20" s="34">
        <v>1000</v>
      </c>
      <c r="C20" s="34"/>
      <c r="D20" s="35"/>
      <c r="E20" s="52">
        <f t="shared" si="0"/>
        <v>0</v>
      </c>
      <c r="F20" s="60"/>
      <c r="G20" s="35"/>
      <c r="H20" s="52" t="e">
        <f t="shared" si="1"/>
        <v>#DIV/0!</v>
      </c>
      <c r="I20" s="32">
        <v>0</v>
      </c>
      <c r="J20" s="56">
        <v>50</v>
      </c>
      <c r="K20" s="63">
        <f t="shared" si="2"/>
        <v>0</v>
      </c>
      <c r="L20" s="55"/>
      <c r="M20" s="36"/>
      <c r="N20" s="36"/>
      <c r="O20" s="36"/>
      <c r="P20" s="121"/>
    </row>
    <row r="21" spans="1:15" s="31" customFormat="1" ht="13.5" thickBot="1">
      <c r="A21" s="144" t="s">
        <v>65</v>
      </c>
      <c r="B21" s="134">
        <v>1000</v>
      </c>
      <c r="C21" s="134">
        <v>91</v>
      </c>
      <c r="D21" s="135">
        <v>4186.43</v>
      </c>
      <c r="E21" s="188">
        <f>(D21/B21)*1000</f>
        <v>4186.43</v>
      </c>
      <c r="F21" s="137">
        <v>2300</v>
      </c>
      <c r="G21" s="135">
        <v>2841.72</v>
      </c>
      <c r="H21" s="136">
        <f t="shared" si="1"/>
        <v>123.55304347826086</v>
      </c>
      <c r="I21" s="138">
        <v>1000</v>
      </c>
      <c r="J21" s="139">
        <v>50</v>
      </c>
      <c r="K21" s="140">
        <f t="shared" si="2"/>
        <v>1150</v>
      </c>
      <c r="L21" s="141"/>
      <c r="M21" s="142"/>
      <c r="N21" s="142">
        <v>4274.3</v>
      </c>
      <c r="O21" s="143"/>
    </row>
    <row r="22" spans="1:15" s="31" customFormat="1" ht="13.5" thickBot="1">
      <c r="A22" s="154" t="s">
        <v>77</v>
      </c>
      <c r="B22" s="134">
        <v>1537</v>
      </c>
      <c r="C22" s="134">
        <v>17</v>
      </c>
      <c r="D22" s="135">
        <v>601.31</v>
      </c>
      <c r="E22" s="136">
        <f t="shared" si="0"/>
        <v>391.22316200390367</v>
      </c>
      <c r="F22" s="137">
        <v>601.31</v>
      </c>
      <c r="G22" s="135">
        <v>530</v>
      </c>
      <c r="H22" s="136">
        <f t="shared" si="1"/>
        <v>88.14089238495951</v>
      </c>
      <c r="I22" s="138">
        <v>164</v>
      </c>
      <c r="J22" s="139">
        <v>50</v>
      </c>
      <c r="K22" s="140">
        <f t="shared" si="2"/>
        <v>300.655</v>
      </c>
      <c r="L22" s="141"/>
      <c r="M22" s="161"/>
      <c r="N22" s="138">
        <v>707.55</v>
      </c>
      <c r="O22" s="158"/>
    </row>
    <row r="23" spans="1:15" s="31" customFormat="1" ht="13.5" thickBot="1">
      <c r="A23" s="154" t="s">
        <v>103</v>
      </c>
      <c r="B23" s="134">
        <v>790</v>
      </c>
      <c r="C23" s="134">
        <v>7</v>
      </c>
      <c r="D23" s="135">
        <v>1521.11</v>
      </c>
      <c r="E23" s="136">
        <f t="shared" si="0"/>
        <v>1925.4556962025315</v>
      </c>
      <c r="F23" s="137">
        <v>1521.11</v>
      </c>
      <c r="G23" s="135">
        <v>1150.8</v>
      </c>
      <c r="H23" s="136">
        <f t="shared" si="1"/>
        <v>75.6552780535267</v>
      </c>
      <c r="I23" s="138">
        <v>0</v>
      </c>
      <c r="J23" s="139">
        <v>50</v>
      </c>
      <c r="K23" s="140">
        <f t="shared" si="2"/>
        <v>760.555</v>
      </c>
      <c r="L23" s="141"/>
      <c r="M23" s="161"/>
      <c r="N23" s="138">
        <v>1585</v>
      </c>
      <c r="O23" s="158"/>
    </row>
    <row r="24" spans="1:16" s="31" customFormat="1" ht="13.5" thickBot="1">
      <c r="A24" s="41" t="s">
        <v>21</v>
      </c>
      <c r="B24" s="34">
        <v>200</v>
      </c>
      <c r="C24" s="34">
        <v>18</v>
      </c>
      <c r="D24" s="35"/>
      <c r="E24" s="52">
        <f t="shared" si="0"/>
        <v>0</v>
      </c>
      <c r="F24" s="60"/>
      <c r="G24" s="35"/>
      <c r="H24" s="52" t="e">
        <f t="shared" si="1"/>
        <v>#DIV/0!</v>
      </c>
      <c r="I24" s="32">
        <v>0</v>
      </c>
      <c r="J24" s="56">
        <v>50</v>
      </c>
      <c r="K24" s="63">
        <f t="shared" si="2"/>
        <v>0</v>
      </c>
      <c r="L24" s="55"/>
      <c r="M24" s="132"/>
      <c r="N24" s="32"/>
      <c r="O24" s="32"/>
      <c r="P24" s="121"/>
    </row>
    <row r="25" spans="1:16" s="31" customFormat="1" ht="13.5" thickBot="1">
      <c r="A25" s="144" t="s">
        <v>28</v>
      </c>
      <c r="B25" s="134">
        <v>4800</v>
      </c>
      <c r="C25" s="134">
        <v>42</v>
      </c>
      <c r="D25" s="135">
        <v>13669.7</v>
      </c>
      <c r="E25" s="188">
        <f t="shared" si="0"/>
        <v>2847.854166666667</v>
      </c>
      <c r="F25" s="137">
        <v>11040</v>
      </c>
      <c r="G25" s="135">
        <v>8607</v>
      </c>
      <c r="H25" s="136">
        <f t="shared" si="1"/>
        <v>77.96195652173913</v>
      </c>
      <c r="I25" s="138">
        <v>4217</v>
      </c>
      <c r="J25" s="139">
        <v>50</v>
      </c>
      <c r="K25" s="140">
        <f t="shared" si="2"/>
        <v>5520</v>
      </c>
      <c r="L25" s="141"/>
      <c r="M25" s="161"/>
      <c r="N25" s="138">
        <v>15950</v>
      </c>
      <c r="O25" s="158"/>
      <c r="P25" s="121"/>
    </row>
    <row r="26" spans="1:15" s="31" customFormat="1" ht="13.5" thickBot="1">
      <c r="A26" s="144" t="s">
        <v>42</v>
      </c>
      <c r="B26" s="134">
        <v>1250</v>
      </c>
      <c r="C26" s="134">
        <v>21</v>
      </c>
      <c r="D26" s="135">
        <v>310</v>
      </c>
      <c r="E26" s="136">
        <f t="shared" si="0"/>
        <v>248</v>
      </c>
      <c r="F26" s="137">
        <v>310</v>
      </c>
      <c r="G26" s="135">
        <v>3301</v>
      </c>
      <c r="H26" s="136">
        <f t="shared" si="1"/>
        <v>1064.8387096774193</v>
      </c>
      <c r="I26" s="138">
        <v>201</v>
      </c>
      <c r="J26" s="139">
        <v>50</v>
      </c>
      <c r="K26" s="140">
        <f t="shared" si="2"/>
        <v>155</v>
      </c>
      <c r="L26" s="141"/>
      <c r="M26" s="146"/>
      <c r="N26" s="146">
        <v>1200</v>
      </c>
      <c r="O26" s="146"/>
    </row>
    <row r="27" spans="1:16" s="31" customFormat="1" ht="13.5" thickBot="1">
      <c r="A27" s="133" t="s">
        <v>64</v>
      </c>
      <c r="B27" s="134">
        <v>1800</v>
      </c>
      <c r="C27" s="134">
        <v>41</v>
      </c>
      <c r="D27" s="135">
        <v>5149.15</v>
      </c>
      <c r="E27" s="188">
        <f t="shared" si="0"/>
        <v>2860.6388888888887</v>
      </c>
      <c r="F27" s="137">
        <v>4140</v>
      </c>
      <c r="G27" s="135">
        <v>2606.57</v>
      </c>
      <c r="H27" s="136">
        <f t="shared" si="1"/>
        <v>62.96062801932367</v>
      </c>
      <c r="I27" s="138">
        <v>1800</v>
      </c>
      <c r="J27" s="139">
        <v>50</v>
      </c>
      <c r="K27" s="140">
        <f t="shared" si="2"/>
        <v>2070</v>
      </c>
      <c r="L27" s="141"/>
      <c r="M27" s="142"/>
      <c r="N27" s="142">
        <v>8610</v>
      </c>
      <c r="O27" s="143"/>
      <c r="P27" s="121"/>
    </row>
    <row r="28" spans="1:15" s="31" customFormat="1" ht="13.5" thickBot="1">
      <c r="A28" s="144" t="s">
        <v>29</v>
      </c>
      <c r="B28" s="134">
        <v>1230</v>
      </c>
      <c r="C28" s="134">
        <v>9</v>
      </c>
      <c r="D28" s="135">
        <v>1587.7</v>
      </c>
      <c r="E28" s="136">
        <f t="shared" si="0"/>
        <v>1290.8130081300812</v>
      </c>
      <c r="F28" s="137">
        <v>1587.7</v>
      </c>
      <c r="G28" s="135">
        <v>1151.14</v>
      </c>
      <c r="H28" s="136">
        <f t="shared" si="1"/>
        <v>72.50362159098067</v>
      </c>
      <c r="I28" s="138">
        <v>669</v>
      </c>
      <c r="J28" s="139">
        <v>50</v>
      </c>
      <c r="K28" s="140">
        <f t="shared" si="2"/>
        <v>793.85</v>
      </c>
      <c r="L28" s="141"/>
      <c r="M28" s="146"/>
      <c r="N28" s="146">
        <v>1600</v>
      </c>
      <c r="O28" s="146"/>
    </row>
    <row r="29" spans="1:16" s="31" customFormat="1" ht="13.5" thickBot="1">
      <c r="A29" s="144" t="s">
        <v>43</v>
      </c>
      <c r="B29" s="134">
        <v>640</v>
      </c>
      <c r="C29" s="134">
        <v>6</v>
      </c>
      <c r="D29" s="135">
        <v>795.58</v>
      </c>
      <c r="E29" s="136">
        <f t="shared" si="0"/>
        <v>1243.09375</v>
      </c>
      <c r="F29" s="137">
        <v>795.58</v>
      </c>
      <c r="G29" s="135">
        <v>762.8</v>
      </c>
      <c r="H29" s="136">
        <f t="shared" si="1"/>
        <v>95.87973553885215</v>
      </c>
      <c r="I29" s="138">
        <v>0</v>
      </c>
      <c r="J29" s="139">
        <v>50</v>
      </c>
      <c r="K29" s="140">
        <f t="shared" si="2"/>
        <v>397.79</v>
      </c>
      <c r="L29" s="141"/>
      <c r="M29" s="142"/>
      <c r="N29" s="142">
        <v>1450</v>
      </c>
      <c r="O29" s="146"/>
      <c r="P29" s="121"/>
    </row>
    <row r="30" spans="1:16" s="31" customFormat="1" ht="12" customHeight="1" thickBot="1">
      <c r="A30" s="41" t="s">
        <v>30</v>
      </c>
      <c r="B30" s="34">
        <v>1300</v>
      </c>
      <c r="C30" s="34">
        <v>9</v>
      </c>
      <c r="D30" s="35"/>
      <c r="E30" s="52">
        <f t="shared" si="0"/>
        <v>0</v>
      </c>
      <c r="F30" s="60"/>
      <c r="G30" s="35"/>
      <c r="H30" s="52" t="e">
        <f t="shared" si="1"/>
        <v>#DIV/0!</v>
      </c>
      <c r="I30" s="32">
        <v>0</v>
      </c>
      <c r="J30" s="56">
        <v>50</v>
      </c>
      <c r="K30" s="63">
        <f t="shared" si="2"/>
        <v>0</v>
      </c>
      <c r="L30" s="55"/>
      <c r="M30" s="36"/>
      <c r="N30" s="36"/>
      <c r="O30" s="36"/>
      <c r="P30" s="121"/>
    </row>
    <row r="31" spans="1:15" s="31" customFormat="1" ht="15" customHeight="1" thickBot="1">
      <c r="A31" s="144" t="s">
        <v>44</v>
      </c>
      <c r="B31" s="134">
        <v>700</v>
      </c>
      <c r="C31" s="134">
        <v>13</v>
      </c>
      <c r="D31" s="135">
        <v>1230.4</v>
      </c>
      <c r="E31" s="136">
        <f t="shared" si="0"/>
        <v>1757.7142857142858</v>
      </c>
      <c r="F31" s="137">
        <v>1230.4</v>
      </c>
      <c r="G31" s="135">
        <v>1574</v>
      </c>
      <c r="H31" s="136">
        <f t="shared" si="1"/>
        <v>127.925877763329</v>
      </c>
      <c r="I31" s="138">
        <v>556</v>
      </c>
      <c r="J31" s="139">
        <v>50</v>
      </c>
      <c r="K31" s="140">
        <f t="shared" si="2"/>
        <v>615.2</v>
      </c>
      <c r="L31" s="141"/>
      <c r="M31" s="146"/>
      <c r="N31" s="146">
        <v>2200</v>
      </c>
      <c r="O31" s="146"/>
    </row>
    <row r="32" spans="1:16" s="31" customFormat="1" ht="13.5" thickBot="1">
      <c r="A32" s="144" t="s">
        <v>45</v>
      </c>
      <c r="B32" s="134">
        <v>2211</v>
      </c>
      <c r="C32" s="134">
        <v>33</v>
      </c>
      <c r="D32" s="135">
        <v>5609</v>
      </c>
      <c r="E32" s="188">
        <f t="shared" si="0"/>
        <v>2536.861148801447</v>
      </c>
      <c r="F32" s="137">
        <v>5085.3</v>
      </c>
      <c r="G32" s="135">
        <v>4058</v>
      </c>
      <c r="H32" s="136">
        <f t="shared" si="1"/>
        <v>79.79863528208759</v>
      </c>
      <c r="I32" s="138">
        <v>2211</v>
      </c>
      <c r="J32" s="139">
        <v>50</v>
      </c>
      <c r="K32" s="140">
        <f t="shared" si="2"/>
        <v>2542.65</v>
      </c>
      <c r="L32" s="141"/>
      <c r="M32" s="146"/>
      <c r="N32" s="146">
        <v>6150</v>
      </c>
      <c r="O32" s="143"/>
      <c r="P32" s="45"/>
    </row>
    <row r="33" spans="1:16" s="31" customFormat="1" ht="13.5" thickBot="1">
      <c r="A33" s="144" t="s">
        <v>46</v>
      </c>
      <c r="B33" s="134">
        <v>670</v>
      </c>
      <c r="C33" s="134">
        <v>8</v>
      </c>
      <c r="D33" s="135"/>
      <c r="E33" s="136">
        <f t="shared" si="0"/>
        <v>0</v>
      </c>
      <c r="F33" s="137"/>
      <c r="G33" s="135"/>
      <c r="H33" s="136" t="e">
        <f t="shared" si="1"/>
        <v>#DIV/0!</v>
      </c>
      <c r="I33" s="138">
        <v>0</v>
      </c>
      <c r="J33" s="139">
        <v>50</v>
      </c>
      <c r="K33" s="140">
        <f t="shared" si="2"/>
        <v>0</v>
      </c>
      <c r="L33" s="141"/>
      <c r="M33" s="142"/>
      <c r="N33" s="142"/>
      <c r="O33" s="146"/>
      <c r="P33" s="121"/>
    </row>
    <row r="34" spans="1:16" s="31" customFormat="1" ht="13.5" thickBot="1">
      <c r="A34" s="144" t="s">
        <v>47</v>
      </c>
      <c r="B34" s="134">
        <v>450</v>
      </c>
      <c r="C34" s="134">
        <v>14</v>
      </c>
      <c r="D34" s="135">
        <v>556.39</v>
      </c>
      <c r="E34" s="136">
        <f t="shared" si="0"/>
        <v>1236.422222222222</v>
      </c>
      <c r="F34" s="137">
        <v>556.39</v>
      </c>
      <c r="G34" s="135">
        <v>591</v>
      </c>
      <c r="H34" s="136">
        <f t="shared" si="1"/>
        <v>106.22045687377559</v>
      </c>
      <c r="I34" s="138">
        <v>171</v>
      </c>
      <c r="J34" s="139">
        <v>50</v>
      </c>
      <c r="K34" s="140">
        <f t="shared" si="2"/>
        <v>278.195</v>
      </c>
      <c r="L34" s="141"/>
      <c r="M34" s="146"/>
      <c r="N34" s="146">
        <v>600</v>
      </c>
      <c r="O34" s="146"/>
      <c r="P34" s="46"/>
    </row>
    <row r="35" spans="1:16" s="31" customFormat="1" ht="13.5" thickBot="1">
      <c r="A35" s="144" t="s">
        <v>31</v>
      </c>
      <c r="B35" s="134">
        <v>5260</v>
      </c>
      <c r="C35" s="134">
        <v>40</v>
      </c>
      <c r="D35" s="135">
        <v>10160.63</v>
      </c>
      <c r="E35" s="136">
        <f t="shared" si="0"/>
        <v>1931.6787072243344</v>
      </c>
      <c r="F35" s="137">
        <v>10160.63</v>
      </c>
      <c r="G35" s="135">
        <v>5492.23</v>
      </c>
      <c r="H35" s="136">
        <f t="shared" si="1"/>
        <v>54.05403011427441</v>
      </c>
      <c r="I35" s="138">
        <v>4975</v>
      </c>
      <c r="J35" s="139">
        <v>50</v>
      </c>
      <c r="K35" s="140">
        <f t="shared" si="2"/>
        <v>5080.315</v>
      </c>
      <c r="L35" s="141"/>
      <c r="M35" s="142"/>
      <c r="N35" s="142">
        <v>10578.41</v>
      </c>
      <c r="O35" s="143"/>
      <c r="P35" s="129"/>
    </row>
    <row r="36" spans="1:15" s="31" customFormat="1" ht="13.5" thickBot="1">
      <c r="A36" s="144" t="s">
        <v>48</v>
      </c>
      <c r="B36" s="134">
        <v>480</v>
      </c>
      <c r="C36" s="134">
        <v>5</v>
      </c>
      <c r="D36" s="135">
        <v>1010</v>
      </c>
      <c r="E36" s="188">
        <f t="shared" si="0"/>
        <v>2104.1666666666665</v>
      </c>
      <c r="F36" s="137">
        <v>1010</v>
      </c>
      <c r="G36" s="135">
        <v>472.5</v>
      </c>
      <c r="H36" s="136">
        <f t="shared" si="1"/>
        <v>46.78217821782179</v>
      </c>
      <c r="I36" s="138">
        <v>311</v>
      </c>
      <c r="J36" s="139">
        <v>50</v>
      </c>
      <c r="K36" s="140">
        <f t="shared" si="2"/>
        <v>505</v>
      </c>
      <c r="L36" s="141"/>
      <c r="M36" s="142"/>
      <c r="N36" s="142">
        <v>1000</v>
      </c>
      <c r="O36" s="146"/>
    </row>
    <row r="37" spans="1:15" s="31" customFormat="1" ht="13.5" thickBot="1">
      <c r="A37" s="133" t="s">
        <v>74</v>
      </c>
      <c r="B37" s="134">
        <v>20000</v>
      </c>
      <c r="C37" s="134">
        <v>157</v>
      </c>
      <c r="D37" s="135">
        <v>34238.78</v>
      </c>
      <c r="E37" s="136">
        <f t="shared" si="0"/>
        <v>1711.9389999999999</v>
      </c>
      <c r="F37" s="137">
        <v>34238.78</v>
      </c>
      <c r="G37" s="135">
        <v>10917</v>
      </c>
      <c r="H37" s="136">
        <f t="shared" si="1"/>
        <v>31.884897767969537</v>
      </c>
      <c r="I37" s="138">
        <v>15922</v>
      </c>
      <c r="J37" s="139">
        <v>40</v>
      </c>
      <c r="K37" s="140">
        <f t="shared" si="2"/>
        <v>13695.511999999999</v>
      </c>
      <c r="L37" s="141"/>
      <c r="M37" s="142"/>
      <c r="N37" s="142">
        <v>27550.95</v>
      </c>
      <c r="O37" s="143"/>
    </row>
    <row r="38" spans="1:15" s="31" customFormat="1" ht="13.5" thickBot="1">
      <c r="A38" s="144" t="s">
        <v>49</v>
      </c>
      <c r="B38" s="134">
        <v>1830</v>
      </c>
      <c r="C38" s="134">
        <v>11</v>
      </c>
      <c r="D38" s="135">
        <v>3703.94</v>
      </c>
      <c r="E38" s="188">
        <f t="shared" si="0"/>
        <v>2024.0109289617485</v>
      </c>
      <c r="F38" s="137">
        <v>3704</v>
      </c>
      <c r="G38" s="135">
        <v>1571.86</v>
      </c>
      <c r="H38" s="136">
        <f t="shared" si="1"/>
        <v>42.43682505399568</v>
      </c>
      <c r="I38" s="138">
        <v>1316</v>
      </c>
      <c r="J38" s="139">
        <v>50</v>
      </c>
      <c r="K38" s="140">
        <f t="shared" si="2"/>
        <v>1852</v>
      </c>
      <c r="L38" s="141"/>
      <c r="M38" s="142"/>
      <c r="N38" s="142">
        <v>3572.5</v>
      </c>
      <c r="O38" s="146"/>
    </row>
    <row r="39" spans="1:15" s="31" customFormat="1" ht="13.5" thickBot="1">
      <c r="A39" s="144" t="s">
        <v>50</v>
      </c>
      <c r="B39" s="134">
        <v>2200</v>
      </c>
      <c r="C39" s="134">
        <v>130</v>
      </c>
      <c r="D39" s="135">
        <v>3341.8</v>
      </c>
      <c r="E39" s="136">
        <f t="shared" si="0"/>
        <v>1519.0000000000002</v>
      </c>
      <c r="F39" s="137">
        <v>3341.8</v>
      </c>
      <c r="G39" s="135">
        <v>2941.98</v>
      </c>
      <c r="H39" s="136">
        <f t="shared" si="1"/>
        <v>88.03578909569693</v>
      </c>
      <c r="I39" s="138">
        <v>2145</v>
      </c>
      <c r="J39" s="139">
        <v>50</v>
      </c>
      <c r="K39" s="140">
        <f t="shared" si="2"/>
        <v>1670.9</v>
      </c>
      <c r="L39" s="141"/>
      <c r="M39" s="146"/>
      <c r="N39" s="146">
        <v>6500</v>
      </c>
      <c r="O39" s="145"/>
    </row>
    <row r="40" spans="1:15" s="31" customFormat="1" ht="14.25" customHeight="1" thickBot="1">
      <c r="A40" s="144" t="s">
        <v>32</v>
      </c>
      <c r="B40" s="134">
        <v>1000</v>
      </c>
      <c r="C40" s="134">
        <v>10</v>
      </c>
      <c r="D40" s="135">
        <v>1829</v>
      </c>
      <c r="E40" s="136">
        <f t="shared" si="0"/>
        <v>1829</v>
      </c>
      <c r="F40" s="137">
        <v>1829</v>
      </c>
      <c r="G40" s="135">
        <v>827</v>
      </c>
      <c r="H40" s="136">
        <f t="shared" si="1"/>
        <v>45.2159650082012</v>
      </c>
      <c r="I40" s="138">
        <v>919</v>
      </c>
      <c r="J40" s="139">
        <v>50</v>
      </c>
      <c r="K40" s="140">
        <f t="shared" si="2"/>
        <v>914.5</v>
      </c>
      <c r="L40" s="141"/>
      <c r="M40" s="146"/>
      <c r="N40" s="146">
        <v>1800</v>
      </c>
      <c r="O40" s="143"/>
    </row>
    <row r="41" spans="1:16" s="31" customFormat="1" ht="13.5" thickBot="1">
      <c r="A41" s="144" t="s">
        <v>51</v>
      </c>
      <c r="B41" s="134">
        <v>442</v>
      </c>
      <c r="C41" s="134">
        <v>7</v>
      </c>
      <c r="D41" s="135">
        <v>375.78</v>
      </c>
      <c r="E41" s="136">
        <f t="shared" si="0"/>
        <v>850.180995475113</v>
      </c>
      <c r="F41" s="137">
        <v>375.78</v>
      </c>
      <c r="G41" s="135">
        <v>450</v>
      </c>
      <c r="H41" s="136">
        <f t="shared" si="1"/>
        <v>119.75091809037204</v>
      </c>
      <c r="I41" s="138">
        <v>114</v>
      </c>
      <c r="J41" s="139">
        <v>50</v>
      </c>
      <c r="K41" s="140">
        <f t="shared" si="2"/>
        <v>187.89</v>
      </c>
      <c r="L41" s="141"/>
      <c r="M41" s="146"/>
      <c r="N41" s="146">
        <v>3150</v>
      </c>
      <c r="O41" s="146"/>
      <c r="P41" s="120"/>
    </row>
    <row r="42" spans="1:15" s="31" customFormat="1" ht="13.5" thickBot="1">
      <c r="A42" s="41" t="s">
        <v>52</v>
      </c>
      <c r="B42" s="34">
        <v>410</v>
      </c>
      <c r="C42" s="34">
        <v>10</v>
      </c>
      <c r="D42" s="35"/>
      <c r="E42" s="52">
        <f t="shared" si="0"/>
        <v>0</v>
      </c>
      <c r="F42" s="60"/>
      <c r="G42" s="35"/>
      <c r="H42" s="52" t="e">
        <f t="shared" si="1"/>
        <v>#DIV/0!</v>
      </c>
      <c r="I42" s="32">
        <v>108</v>
      </c>
      <c r="J42" s="56">
        <v>50</v>
      </c>
      <c r="K42" s="63">
        <f t="shared" si="2"/>
        <v>0</v>
      </c>
      <c r="L42" s="55"/>
      <c r="M42" s="131"/>
      <c r="N42" s="36"/>
      <c r="O42" s="36"/>
    </row>
    <row r="43" spans="1:16" s="31" customFormat="1" ht="13.5" thickBot="1">
      <c r="A43" s="41" t="s">
        <v>53</v>
      </c>
      <c r="B43" s="34">
        <v>210</v>
      </c>
      <c r="C43" s="34">
        <v>6</v>
      </c>
      <c r="D43" s="35"/>
      <c r="E43" s="52">
        <f t="shared" si="0"/>
        <v>0</v>
      </c>
      <c r="F43" s="60"/>
      <c r="G43" s="35"/>
      <c r="H43" s="52" t="e">
        <f t="shared" si="1"/>
        <v>#DIV/0!</v>
      </c>
      <c r="I43" s="32">
        <v>0</v>
      </c>
      <c r="J43" s="56">
        <v>50</v>
      </c>
      <c r="K43" s="63">
        <f t="shared" si="2"/>
        <v>0</v>
      </c>
      <c r="L43" s="55"/>
      <c r="M43" s="36"/>
      <c r="N43" s="36"/>
      <c r="O43" s="36"/>
      <c r="P43" s="126"/>
    </row>
    <row r="44" spans="1:15" s="31" customFormat="1" ht="13.5" thickBot="1">
      <c r="A44" s="144" t="s">
        <v>54</v>
      </c>
      <c r="B44" s="134">
        <v>1700</v>
      </c>
      <c r="C44" s="134">
        <v>17</v>
      </c>
      <c r="D44" s="135">
        <v>4365.91</v>
      </c>
      <c r="E44" s="188">
        <f t="shared" si="0"/>
        <v>2568.1823529411763</v>
      </c>
      <c r="F44" s="137">
        <v>3910</v>
      </c>
      <c r="G44" s="135">
        <v>1807.3</v>
      </c>
      <c r="H44" s="136">
        <f t="shared" si="1"/>
        <v>46.22250639386189</v>
      </c>
      <c r="I44" s="138">
        <v>1700</v>
      </c>
      <c r="J44" s="139">
        <v>50</v>
      </c>
      <c r="K44" s="140">
        <f t="shared" si="2"/>
        <v>1955</v>
      </c>
      <c r="L44" s="141"/>
      <c r="M44" s="146"/>
      <c r="N44" s="146">
        <v>3198</v>
      </c>
      <c r="O44" s="143"/>
    </row>
    <row r="45" spans="1:15" s="31" customFormat="1" ht="13.5" thickBot="1">
      <c r="A45" s="144" t="s">
        <v>55</v>
      </c>
      <c r="B45" s="134">
        <v>3302</v>
      </c>
      <c r="C45" s="134">
        <v>45</v>
      </c>
      <c r="D45" s="135">
        <v>5909.82</v>
      </c>
      <c r="E45" s="136">
        <f t="shared" si="0"/>
        <v>1789.7698364627497</v>
      </c>
      <c r="F45" s="137">
        <v>5909.82</v>
      </c>
      <c r="G45" s="135">
        <v>6168.88</v>
      </c>
      <c r="H45" s="136">
        <f t="shared" si="1"/>
        <v>104.38355144488327</v>
      </c>
      <c r="I45" s="138">
        <v>1833</v>
      </c>
      <c r="J45" s="139">
        <v>50</v>
      </c>
      <c r="K45" s="140">
        <f t="shared" si="2"/>
        <v>2954.91</v>
      </c>
      <c r="L45" s="141"/>
      <c r="M45" s="142"/>
      <c r="N45" s="142">
        <v>8901.79</v>
      </c>
      <c r="O45" s="143"/>
    </row>
    <row r="46" spans="1:16" s="31" customFormat="1" ht="13.5" thickBot="1">
      <c r="A46" s="144" t="s">
        <v>56</v>
      </c>
      <c r="B46" s="134">
        <v>2400</v>
      </c>
      <c r="C46" s="134">
        <v>19</v>
      </c>
      <c r="D46" s="135">
        <v>3481.07</v>
      </c>
      <c r="E46" s="136">
        <f t="shared" si="0"/>
        <v>1450.4458333333334</v>
      </c>
      <c r="F46" s="137">
        <v>3481.07</v>
      </c>
      <c r="G46" s="135">
        <v>4273.18</v>
      </c>
      <c r="H46" s="136">
        <f t="shared" si="1"/>
        <v>122.75478516662982</v>
      </c>
      <c r="I46" s="138">
        <v>1540</v>
      </c>
      <c r="J46" s="139">
        <v>50</v>
      </c>
      <c r="K46" s="140">
        <f t="shared" si="2"/>
        <v>1740.535</v>
      </c>
      <c r="L46" s="141"/>
      <c r="M46" s="146"/>
      <c r="N46" s="146">
        <v>5008</v>
      </c>
      <c r="O46" s="146"/>
      <c r="P46" s="130"/>
    </row>
    <row r="47" spans="1:16" s="31" customFormat="1" ht="13.5" thickBot="1">
      <c r="A47" s="41" t="s">
        <v>58</v>
      </c>
      <c r="B47" s="34">
        <v>489</v>
      </c>
      <c r="C47" s="34">
        <v>12</v>
      </c>
      <c r="D47" s="35"/>
      <c r="E47" s="52">
        <f t="shared" si="0"/>
        <v>0</v>
      </c>
      <c r="F47" s="60"/>
      <c r="G47" s="35"/>
      <c r="H47" s="52" t="e">
        <f t="shared" si="1"/>
        <v>#DIV/0!</v>
      </c>
      <c r="I47" s="32">
        <v>0</v>
      </c>
      <c r="J47" s="56">
        <v>50</v>
      </c>
      <c r="K47" s="63">
        <f t="shared" si="2"/>
        <v>0</v>
      </c>
      <c r="L47" s="55"/>
      <c r="M47" s="36"/>
      <c r="N47" s="36"/>
      <c r="O47" s="36"/>
      <c r="P47" s="121"/>
    </row>
    <row r="48" spans="1:15" s="31" customFormat="1" ht="13.5" thickBot="1">
      <c r="A48" s="133" t="s">
        <v>33</v>
      </c>
      <c r="B48" s="134">
        <v>1500</v>
      </c>
      <c r="C48" s="134">
        <v>20</v>
      </c>
      <c r="D48" s="135">
        <v>4164</v>
      </c>
      <c r="E48" s="188">
        <f t="shared" si="0"/>
        <v>2776</v>
      </c>
      <c r="F48" s="137">
        <v>3450</v>
      </c>
      <c r="G48" s="135">
        <v>2088</v>
      </c>
      <c r="H48" s="136">
        <f t="shared" si="1"/>
        <v>60.52173913043478</v>
      </c>
      <c r="I48" s="138">
        <v>1500</v>
      </c>
      <c r="J48" s="139">
        <v>50</v>
      </c>
      <c r="K48" s="140">
        <f t="shared" si="2"/>
        <v>1725</v>
      </c>
      <c r="L48" s="141"/>
      <c r="M48" s="146"/>
      <c r="N48" s="146">
        <v>3700</v>
      </c>
      <c r="O48" s="146"/>
    </row>
    <row r="49" spans="1:15" s="31" customFormat="1" ht="13.5" thickBot="1">
      <c r="A49" s="144" t="s">
        <v>57</v>
      </c>
      <c r="B49" s="134">
        <v>260</v>
      </c>
      <c r="C49" s="134">
        <v>9</v>
      </c>
      <c r="D49" s="135">
        <v>248</v>
      </c>
      <c r="E49" s="136">
        <f t="shared" si="0"/>
        <v>953.8461538461539</v>
      </c>
      <c r="F49" s="137">
        <v>248</v>
      </c>
      <c r="G49" s="135"/>
      <c r="H49" s="136">
        <f t="shared" si="1"/>
        <v>0</v>
      </c>
      <c r="I49" s="138">
        <v>99</v>
      </c>
      <c r="J49" s="139">
        <v>0</v>
      </c>
      <c r="K49" s="140">
        <f t="shared" si="2"/>
        <v>0</v>
      </c>
      <c r="L49" s="141"/>
      <c r="M49" s="146"/>
      <c r="N49" s="146">
        <v>400</v>
      </c>
      <c r="O49" s="143"/>
    </row>
    <row r="50" spans="1:15" s="31" customFormat="1" ht="13.5" thickBot="1">
      <c r="A50" s="144" t="s">
        <v>59</v>
      </c>
      <c r="B50" s="134">
        <v>5450</v>
      </c>
      <c r="C50" s="134">
        <v>92</v>
      </c>
      <c r="D50" s="135">
        <v>11838.24</v>
      </c>
      <c r="E50" s="188">
        <f t="shared" si="0"/>
        <v>2172.154128440367</v>
      </c>
      <c r="F50" s="137">
        <v>11838</v>
      </c>
      <c r="G50" s="135">
        <v>15133.82</v>
      </c>
      <c r="H50" s="136">
        <f t="shared" si="1"/>
        <v>127.84102044264233</v>
      </c>
      <c r="I50" s="138">
        <v>4713</v>
      </c>
      <c r="J50" s="139">
        <v>50</v>
      </c>
      <c r="K50" s="140">
        <f t="shared" si="2"/>
        <v>5919</v>
      </c>
      <c r="L50" s="141"/>
      <c r="M50" s="142"/>
      <c r="N50" s="142">
        <v>16993.07</v>
      </c>
      <c r="O50" s="143"/>
    </row>
    <row r="51" spans="1:15" s="31" customFormat="1" ht="13.5" thickBot="1">
      <c r="A51" s="144" t="s">
        <v>34</v>
      </c>
      <c r="B51" s="134">
        <v>2290</v>
      </c>
      <c r="C51" s="134">
        <v>37</v>
      </c>
      <c r="D51" s="135">
        <v>7315.38</v>
      </c>
      <c r="E51" s="188">
        <f t="shared" si="0"/>
        <v>3194.4890829694327</v>
      </c>
      <c r="F51" s="137">
        <v>5267</v>
      </c>
      <c r="G51" s="135">
        <v>3964.25</v>
      </c>
      <c r="H51" s="136">
        <f t="shared" si="1"/>
        <v>75.265805961648</v>
      </c>
      <c r="I51" s="138">
        <v>2290</v>
      </c>
      <c r="J51" s="139">
        <v>50</v>
      </c>
      <c r="K51" s="140">
        <f t="shared" si="2"/>
        <v>2633.5</v>
      </c>
      <c r="L51" s="141"/>
      <c r="M51" s="146"/>
      <c r="N51" s="146">
        <v>6600</v>
      </c>
      <c r="O51" s="143"/>
    </row>
    <row r="52" spans="1:15" s="31" customFormat="1" ht="13.5" thickBot="1">
      <c r="A52" s="144" t="s">
        <v>35</v>
      </c>
      <c r="B52" s="134">
        <v>2070</v>
      </c>
      <c r="C52" s="134">
        <v>21</v>
      </c>
      <c r="D52" s="135">
        <v>9308.09</v>
      </c>
      <c r="E52" s="188">
        <f t="shared" si="0"/>
        <v>4496.661835748792</v>
      </c>
      <c r="F52" s="137">
        <v>4761</v>
      </c>
      <c r="G52" s="135">
        <v>4588</v>
      </c>
      <c r="H52" s="136">
        <f t="shared" si="1"/>
        <v>96.36630959882378</v>
      </c>
      <c r="I52" s="138">
        <v>2070</v>
      </c>
      <c r="J52" s="139">
        <v>50</v>
      </c>
      <c r="K52" s="140">
        <f t="shared" si="2"/>
        <v>2380.5</v>
      </c>
      <c r="L52" s="141"/>
      <c r="M52" s="146"/>
      <c r="N52" s="146">
        <v>8500</v>
      </c>
      <c r="O52" s="143"/>
    </row>
    <row r="53" spans="1:15" s="31" customFormat="1" ht="13.5" thickBot="1">
      <c r="A53" s="144" t="s">
        <v>72</v>
      </c>
      <c r="B53" s="134">
        <v>1170</v>
      </c>
      <c r="C53" s="134">
        <v>10</v>
      </c>
      <c r="D53" s="135">
        <v>788.24</v>
      </c>
      <c r="E53" s="136">
        <f t="shared" si="0"/>
        <v>673.7094017094017</v>
      </c>
      <c r="F53" s="137">
        <v>788.24</v>
      </c>
      <c r="G53" s="135">
        <v>1055</v>
      </c>
      <c r="H53" s="136">
        <f t="shared" si="1"/>
        <v>133.84248452248048</v>
      </c>
      <c r="I53" s="138">
        <v>749</v>
      </c>
      <c r="J53" s="139">
        <v>50</v>
      </c>
      <c r="K53" s="140">
        <f t="shared" si="2"/>
        <v>394.12</v>
      </c>
      <c r="L53" s="141"/>
      <c r="M53" s="146"/>
      <c r="N53" s="146"/>
      <c r="O53" s="146"/>
    </row>
    <row r="54" spans="1:15" s="31" customFormat="1" ht="13.5" thickBot="1">
      <c r="A54" s="144" t="s">
        <v>23</v>
      </c>
      <c r="B54" s="134">
        <v>1000</v>
      </c>
      <c r="C54" s="134">
        <v>6</v>
      </c>
      <c r="D54" s="135">
        <v>1340.9</v>
      </c>
      <c r="E54" s="136">
        <f t="shared" si="0"/>
        <v>1340.9</v>
      </c>
      <c r="F54" s="137">
        <v>1340.9</v>
      </c>
      <c r="G54" s="135">
        <v>700</v>
      </c>
      <c r="H54" s="136">
        <f t="shared" si="1"/>
        <v>52.203743754194946</v>
      </c>
      <c r="I54" s="138">
        <v>632</v>
      </c>
      <c r="J54" s="139">
        <v>50</v>
      </c>
      <c r="K54" s="140">
        <f t="shared" si="2"/>
        <v>670.45</v>
      </c>
      <c r="L54" s="141"/>
      <c r="M54" s="146"/>
      <c r="N54" s="146">
        <v>950</v>
      </c>
      <c r="O54" s="143"/>
    </row>
    <row r="55" spans="1:15" s="31" customFormat="1" ht="13.5" thickBot="1">
      <c r="A55" s="144" t="s">
        <v>36</v>
      </c>
      <c r="B55" s="134">
        <v>640</v>
      </c>
      <c r="C55" s="134">
        <v>10</v>
      </c>
      <c r="D55" s="135">
        <v>1742.2</v>
      </c>
      <c r="E55" s="188">
        <f t="shared" si="0"/>
        <v>2722.1875</v>
      </c>
      <c r="F55" s="137">
        <v>1472</v>
      </c>
      <c r="G55" s="135">
        <v>999.8</v>
      </c>
      <c r="H55" s="136">
        <f t="shared" si="1"/>
        <v>67.9211956521739</v>
      </c>
      <c r="I55" s="138">
        <v>407</v>
      </c>
      <c r="J55" s="139">
        <v>50</v>
      </c>
      <c r="K55" s="140">
        <f t="shared" si="2"/>
        <v>736</v>
      </c>
      <c r="L55" s="141"/>
      <c r="M55" s="146"/>
      <c r="N55" s="146">
        <v>2000</v>
      </c>
      <c r="O55" s="146"/>
    </row>
    <row r="56" spans="1:15" s="31" customFormat="1" ht="13.5" thickBot="1">
      <c r="A56" s="144" t="s">
        <v>37</v>
      </c>
      <c r="B56" s="134">
        <v>2000</v>
      </c>
      <c r="C56" s="134">
        <v>12</v>
      </c>
      <c r="D56" s="135">
        <v>2227.98</v>
      </c>
      <c r="E56" s="136">
        <f t="shared" si="0"/>
        <v>1113.99</v>
      </c>
      <c r="F56" s="137">
        <v>2227.98</v>
      </c>
      <c r="G56" s="135">
        <v>2321.52</v>
      </c>
      <c r="H56" s="136">
        <f t="shared" si="1"/>
        <v>104.1984218888859</v>
      </c>
      <c r="I56" s="138">
        <v>370</v>
      </c>
      <c r="J56" s="139">
        <v>50</v>
      </c>
      <c r="K56" s="140">
        <f t="shared" si="2"/>
        <v>1113.99</v>
      </c>
      <c r="L56" s="141"/>
      <c r="M56" s="146"/>
      <c r="N56" s="146">
        <v>2730</v>
      </c>
      <c r="O56" s="145"/>
    </row>
    <row r="57" spans="1:15" s="31" customFormat="1" ht="13.5" thickBot="1">
      <c r="A57" s="154" t="s">
        <v>38</v>
      </c>
      <c r="B57" s="155">
        <v>1130</v>
      </c>
      <c r="C57" s="155">
        <v>12</v>
      </c>
      <c r="D57" s="156">
        <v>3779.52</v>
      </c>
      <c r="E57" s="189">
        <f t="shared" si="0"/>
        <v>3344.70796460177</v>
      </c>
      <c r="F57" s="157">
        <v>2599</v>
      </c>
      <c r="G57" s="156">
        <v>3887</v>
      </c>
      <c r="H57" s="151">
        <f t="shared" si="1"/>
        <v>149.55752212389382</v>
      </c>
      <c r="I57" s="158">
        <v>1130</v>
      </c>
      <c r="J57" s="159">
        <v>50</v>
      </c>
      <c r="K57" s="140">
        <f t="shared" si="2"/>
        <v>1299.5</v>
      </c>
      <c r="L57" s="160"/>
      <c r="M57" s="158"/>
      <c r="N57" s="158">
        <v>4600</v>
      </c>
      <c r="O57" s="143"/>
    </row>
    <row r="58" spans="1:16" s="31" customFormat="1" ht="13.5" thickBot="1">
      <c r="A58" s="144" t="s">
        <v>60</v>
      </c>
      <c r="B58" s="134">
        <v>2850</v>
      </c>
      <c r="C58" s="134">
        <v>38</v>
      </c>
      <c r="D58" s="135">
        <v>3663.73</v>
      </c>
      <c r="E58" s="136">
        <f t="shared" si="0"/>
        <v>1285.519298245614</v>
      </c>
      <c r="F58" s="137">
        <v>3663.73</v>
      </c>
      <c r="G58" s="135">
        <v>1551</v>
      </c>
      <c r="H58" s="136">
        <f t="shared" si="1"/>
        <v>42.33390560985662</v>
      </c>
      <c r="I58" s="138">
        <v>1158</v>
      </c>
      <c r="J58" s="139">
        <v>50</v>
      </c>
      <c r="K58" s="140">
        <f t="shared" si="2"/>
        <v>1831.865</v>
      </c>
      <c r="L58" s="141"/>
      <c r="M58" s="146"/>
      <c r="N58" s="146">
        <v>4000</v>
      </c>
      <c r="O58" s="146"/>
      <c r="P58" s="120"/>
    </row>
    <row r="59" spans="1:15" s="31" customFormat="1" ht="13.5" thickBot="1">
      <c r="A59" s="144" t="s">
        <v>71</v>
      </c>
      <c r="B59" s="134">
        <v>260</v>
      </c>
      <c r="C59" s="134">
        <v>5</v>
      </c>
      <c r="D59" s="135">
        <v>468.72</v>
      </c>
      <c r="E59" s="136">
        <f t="shared" si="0"/>
        <v>1802.769230769231</v>
      </c>
      <c r="F59" s="137">
        <v>468.72</v>
      </c>
      <c r="G59" s="135">
        <v>300</v>
      </c>
      <c r="H59" s="136">
        <f t="shared" si="1"/>
        <v>64.00409626216077</v>
      </c>
      <c r="I59" s="138">
        <v>260</v>
      </c>
      <c r="J59" s="139">
        <v>50</v>
      </c>
      <c r="K59" s="140">
        <f t="shared" si="2"/>
        <v>234.36</v>
      </c>
      <c r="L59" s="141"/>
      <c r="M59" s="146"/>
      <c r="N59" s="146">
        <v>500</v>
      </c>
      <c r="O59" s="146"/>
    </row>
    <row r="60" spans="1:15" s="31" customFormat="1" ht="13.5" thickBot="1">
      <c r="A60" s="144" t="s">
        <v>66</v>
      </c>
      <c r="B60" s="134">
        <v>1500</v>
      </c>
      <c r="C60" s="134">
        <v>46</v>
      </c>
      <c r="D60" s="135">
        <v>2600.47</v>
      </c>
      <c r="E60" s="136">
        <f t="shared" si="0"/>
        <v>1733.6466666666665</v>
      </c>
      <c r="F60" s="137">
        <v>2600.47</v>
      </c>
      <c r="G60" s="135">
        <v>1063.35</v>
      </c>
      <c r="H60" s="136">
        <f t="shared" si="1"/>
        <v>40.89068514537757</v>
      </c>
      <c r="I60" s="138">
        <v>187</v>
      </c>
      <c r="J60" s="139">
        <v>50</v>
      </c>
      <c r="K60" s="140">
        <f t="shared" si="2"/>
        <v>1300.235</v>
      </c>
      <c r="L60" s="141"/>
      <c r="M60" s="146"/>
      <c r="N60" s="146"/>
      <c r="O60" s="146"/>
    </row>
    <row r="61" spans="1:15" s="31" customFormat="1" ht="13.5" thickBot="1">
      <c r="A61" s="144" t="s">
        <v>67</v>
      </c>
      <c r="B61" s="134">
        <v>400</v>
      </c>
      <c r="C61" s="134">
        <v>30</v>
      </c>
      <c r="D61" s="135">
        <v>613.4</v>
      </c>
      <c r="E61" s="136">
        <f t="shared" si="0"/>
        <v>1533.4999999999998</v>
      </c>
      <c r="F61" s="137">
        <v>613</v>
      </c>
      <c r="G61" s="135">
        <v>431.84</v>
      </c>
      <c r="H61" s="136">
        <f t="shared" si="1"/>
        <v>70.44698205546493</v>
      </c>
      <c r="I61" s="138">
        <v>220</v>
      </c>
      <c r="J61" s="139">
        <v>50</v>
      </c>
      <c r="K61" s="140">
        <f t="shared" si="2"/>
        <v>306.5</v>
      </c>
      <c r="L61" s="141"/>
      <c r="M61" s="142"/>
      <c r="N61" s="142">
        <v>4360</v>
      </c>
      <c r="O61" s="145"/>
    </row>
    <row r="62" spans="1:16" s="31" customFormat="1" ht="13.5" thickBot="1">
      <c r="A62" s="144" t="s">
        <v>61</v>
      </c>
      <c r="B62" s="134">
        <v>400</v>
      </c>
      <c r="C62" s="134">
        <v>6</v>
      </c>
      <c r="D62" s="135">
        <v>2745.86</v>
      </c>
      <c r="E62" s="188">
        <f t="shared" si="0"/>
        <v>6864.650000000001</v>
      </c>
      <c r="F62" s="137">
        <v>920</v>
      </c>
      <c r="G62" s="135">
        <v>2630</v>
      </c>
      <c r="H62" s="136">
        <f t="shared" si="1"/>
        <v>285.8695652173913</v>
      </c>
      <c r="I62" s="138">
        <v>400</v>
      </c>
      <c r="J62" s="139">
        <v>50</v>
      </c>
      <c r="K62" s="140">
        <f t="shared" si="2"/>
        <v>460</v>
      </c>
      <c r="L62" s="141"/>
      <c r="M62" s="146"/>
      <c r="N62" s="146">
        <v>1500</v>
      </c>
      <c r="O62" s="146"/>
      <c r="P62" s="121"/>
    </row>
    <row r="63" spans="1:15" s="31" customFormat="1" ht="13.5" thickBot="1">
      <c r="A63" s="144" t="s">
        <v>39</v>
      </c>
      <c r="B63" s="134">
        <v>1800</v>
      </c>
      <c r="C63" s="134">
        <v>6</v>
      </c>
      <c r="D63" s="135">
        <v>1160.25</v>
      </c>
      <c r="E63" s="136">
        <f t="shared" si="0"/>
        <v>644.5833333333333</v>
      </c>
      <c r="F63" s="137">
        <v>1160.25</v>
      </c>
      <c r="G63" s="135">
        <v>1426.2</v>
      </c>
      <c r="H63" s="136">
        <f t="shared" si="1"/>
        <v>122.92178409825469</v>
      </c>
      <c r="I63" s="138">
        <v>446</v>
      </c>
      <c r="J63" s="139">
        <v>50</v>
      </c>
      <c r="K63" s="140">
        <f t="shared" si="2"/>
        <v>580.125</v>
      </c>
      <c r="L63" s="141"/>
      <c r="M63" s="142"/>
      <c r="N63" s="142">
        <v>1980.83</v>
      </c>
      <c r="O63" s="143"/>
    </row>
    <row r="64" spans="1:16" s="31" customFormat="1" ht="13.5" thickBot="1">
      <c r="A64" s="144" t="s">
        <v>20</v>
      </c>
      <c r="B64" s="134">
        <v>1960</v>
      </c>
      <c r="C64" s="134">
        <v>17</v>
      </c>
      <c r="D64" s="135">
        <v>584.81</v>
      </c>
      <c r="E64" s="136">
        <f t="shared" si="0"/>
        <v>298.3724489795918</v>
      </c>
      <c r="F64" s="137">
        <v>584.81</v>
      </c>
      <c r="G64" s="135">
        <v>565.25</v>
      </c>
      <c r="H64" s="136">
        <f t="shared" si="1"/>
        <v>96.65532395136883</v>
      </c>
      <c r="I64" s="138">
        <v>318</v>
      </c>
      <c r="J64" s="139">
        <v>50</v>
      </c>
      <c r="K64" s="140">
        <f t="shared" si="2"/>
        <v>292.405</v>
      </c>
      <c r="L64" s="141"/>
      <c r="M64" s="146"/>
      <c r="N64" s="146">
        <v>1100</v>
      </c>
      <c r="O64" s="146"/>
      <c r="P64" s="121"/>
    </row>
    <row r="65" spans="1:16" s="31" customFormat="1" ht="13.5" thickBot="1">
      <c r="A65" s="176" t="s">
        <v>18</v>
      </c>
      <c r="B65" s="177">
        <v>360</v>
      </c>
      <c r="C65" s="177">
        <v>4</v>
      </c>
      <c r="D65" s="178">
        <v>271.96</v>
      </c>
      <c r="E65" s="136">
        <f t="shared" si="0"/>
        <v>755.4444444444443</v>
      </c>
      <c r="F65" s="137">
        <v>271.96</v>
      </c>
      <c r="G65" s="178">
        <v>271.96</v>
      </c>
      <c r="H65" s="136">
        <f t="shared" si="1"/>
        <v>100</v>
      </c>
      <c r="I65" s="179">
        <v>0</v>
      </c>
      <c r="J65" s="139">
        <v>50</v>
      </c>
      <c r="K65" s="140">
        <f t="shared" si="2"/>
        <v>135.98</v>
      </c>
      <c r="L65" s="141"/>
      <c r="M65" s="180"/>
      <c r="N65" s="181">
        <v>300</v>
      </c>
      <c r="O65" s="182"/>
      <c r="P65" s="121"/>
    </row>
    <row r="66" spans="1:15" s="31" customFormat="1" ht="13.5" thickBot="1">
      <c r="A66" s="26" t="s">
        <v>17</v>
      </c>
      <c r="B66" s="38">
        <f>SUM(B11:B65)</f>
        <v>107301</v>
      </c>
      <c r="C66" s="38">
        <f>SUM(C11:C65)</f>
        <v>1432</v>
      </c>
      <c r="D66" s="39"/>
      <c r="E66" s="57"/>
      <c r="F66" s="57"/>
      <c r="G66" s="58"/>
      <c r="H66" s="57"/>
      <c r="I66" s="61">
        <f>SUM(I11:I65)</f>
        <v>71151</v>
      </c>
      <c r="J66" s="43"/>
      <c r="K66" s="62">
        <f>SUM(K11:K65)</f>
        <v>80023.80275</v>
      </c>
      <c r="L66" s="59"/>
      <c r="M66" s="44"/>
      <c r="N66" s="42"/>
      <c r="O66" s="40">
        <f>SUM(O11:O62)</f>
        <v>0</v>
      </c>
    </row>
    <row r="67" spans="1:15" s="31" customFormat="1" ht="12.75">
      <c r="A67" s="122"/>
      <c r="B67" s="123"/>
      <c r="C67" s="123"/>
      <c r="D67" s="45"/>
      <c r="G67" s="45"/>
      <c r="H67" s="45"/>
      <c r="I67" s="46"/>
      <c r="J67" s="124"/>
      <c r="K67" s="53"/>
      <c r="L67" s="53"/>
      <c r="M67" s="46"/>
      <c r="N67" s="46"/>
      <c r="O67" s="46"/>
    </row>
    <row r="68" spans="1:14" s="31" customFormat="1" ht="12.75">
      <c r="A68" s="125"/>
      <c r="K68" s="45"/>
      <c r="L68" s="45"/>
      <c r="M68" s="45"/>
      <c r="N68" s="120"/>
    </row>
    <row r="69" s="31" customFormat="1" ht="12.75"/>
    <row r="70" spans="1:15" ht="12.75" customHeight="1">
      <c r="A70" s="64" t="s">
        <v>93</v>
      </c>
      <c r="C70" s="64"/>
      <c r="D70" s="64"/>
      <c r="E70" s="64"/>
      <c r="F70" s="64"/>
      <c r="G70" s="64"/>
      <c r="H70" s="64"/>
      <c r="I70" s="64"/>
      <c r="J70" s="64"/>
      <c r="K70" s="65"/>
      <c r="L70" s="65"/>
      <c r="M70" s="119"/>
      <c r="N70" s="66"/>
      <c r="O70" s="66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Ruskon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maarits</dc:creator>
  <cp:keywords/>
  <dc:description/>
  <cp:lastModifiedBy>Maarit Virtanen</cp:lastModifiedBy>
  <cp:lastPrinted>2019-04-24T07:08:09Z</cp:lastPrinted>
  <dcterms:created xsi:type="dcterms:W3CDTF">2004-04-21T11:30:34Z</dcterms:created>
  <dcterms:modified xsi:type="dcterms:W3CDTF">2023-05-02T09:41:45Z</dcterms:modified>
  <cp:category/>
  <cp:version/>
  <cp:contentType/>
  <cp:contentStatus/>
</cp:coreProperties>
</file>